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30" windowWidth="19920" windowHeight="7245" tabRatio="361" activeTab="3"/>
  </bookViews>
  <sheets>
    <sheet name="Returns" sheetId="3" r:id="rId1"/>
    <sheet name="Correlations" sheetId="4" r:id="rId2"/>
    <sheet name="Performance" sheetId="5" r:id="rId3"/>
    <sheet name="Portfolios" sheetId="1" r:id="rId4"/>
  </sheets>
  <definedNames>
    <definedName name="Assumptions">Portfolios!#REF!</definedName>
    <definedName name="AssumptionsNames">Portfolios!#REF!</definedName>
    <definedName name="Manager_Names">Returns!$B$3:OFFSET(Returns!$B$3,0,COUNTA(Returns!$B$3:$IV$3)-1)</definedName>
    <definedName name="Manager_Returns">Returns!$B$4:OFFSET(Returns!$B$4,COUNTA(Returns!$A$4:$A$65537)-1,COUNTA(Returns!$B$3:$IV$3)-1)</definedName>
    <definedName name="Manager_Weights">Returns!$B$3:OFFSET(Returns!$C$3,0,COUNTA(Returns!$C$3:$IV$3)-1)</definedName>
    <definedName name="_xlnm.Print_Area" localSheetId="3">Portfolios!$B$1:$CF$55</definedName>
    <definedName name="Results">Portfolios!#REF!</definedName>
    <definedName name="ResultsNumber">Portfolios!$A$3</definedName>
    <definedName name="Returns_Dates">Returns!$A$4:OFFSET(Returns!$A$4,COUNTA(Returns!$A$4:$A$65537)-1,0)</definedName>
    <definedName name="ScenarioNumber">Portfolios!$A$2</definedName>
    <definedName name="solver_adj" localSheetId="3" hidden="1">Portfolios!$E$5:$E$34</definedName>
    <definedName name="solver_cvg" localSheetId="3" hidden="1">0.0001</definedName>
    <definedName name="solver_drv" localSheetId="3" hidden="1">1</definedName>
    <definedName name="solver_est" localSheetId="3" hidden="1">1</definedName>
    <definedName name="solver_itr" localSheetId="3" hidden="1">100</definedName>
    <definedName name="solver_lhs1" localSheetId="3" hidden="1">Portfolios!$E$5:$E$34</definedName>
    <definedName name="solver_lhs2" localSheetId="3" hidden="1">Portfolios!$E$5:$E$34</definedName>
    <definedName name="solver_lhs3" localSheetId="3" hidden="1">Portfolios!$BS$36</definedName>
    <definedName name="solver_lhs4" localSheetId="3" hidden="1">Portfolios!$CC$36</definedName>
    <definedName name="solver_lhs5" localSheetId="3" hidden="1">Portfolios!$E$36</definedName>
    <definedName name="solver_lhs6" localSheetId="3" hidden="1">Portfolios!$CC$36</definedName>
    <definedName name="solver_lin" localSheetId="3" hidden="1">2</definedName>
    <definedName name="solver_neg" localSheetId="3" hidden="1">2</definedName>
    <definedName name="solver_num" localSheetId="3" hidden="1">6</definedName>
    <definedName name="solver_nwt" localSheetId="3" hidden="1">1</definedName>
    <definedName name="solver_opt" localSheetId="3" hidden="1">Portfolios!$BY$36</definedName>
    <definedName name="solver_pre" localSheetId="3" hidden="1">0.000001</definedName>
    <definedName name="solver_rel1" localSheetId="3" hidden="1">3</definedName>
    <definedName name="solver_rel2" localSheetId="3" hidden="1">1</definedName>
    <definedName name="solver_rel3" localSheetId="3" hidden="1">1</definedName>
    <definedName name="solver_rel4" localSheetId="3" hidden="1">3</definedName>
    <definedName name="solver_rel5" localSheetId="3" hidden="1">2</definedName>
    <definedName name="solver_rel6" localSheetId="3" hidden="1">3</definedName>
    <definedName name="solver_rhs1" localSheetId="3" hidden="1">Portfolios!$F$5:$F$34</definedName>
    <definedName name="solver_rhs2" localSheetId="3" hidden="1">Portfolios!$G$5:$G$34</definedName>
    <definedName name="solver_rhs3" localSheetId="3" hidden="1">Portfolios!$G$38</definedName>
    <definedName name="solver_rhs4" localSheetId="3" hidden="1">Portfolios!$F$39</definedName>
    <definedName name="solver_rhs5" localSheetId="3" hidden="1">1</definedName>
    <definedName name="solver_rhs6" localSheetId="3" hidden="1">Portfolios!$F$39</definedName>
    <definedName name="solver_scl" localSheetId="3" hidden="1">2</definedName>
    <definedName name="solver_sho" localSheetId="3" hidden="1">2</definedName>
    <definedName name="solver_tim" localSheetId="3" hidden="1">100</definedName>
    <definedName name="solver_tol" localSheetId="3" hidden="1">0.05</definedName>
    <definedName name="solver_typ" localSheetId="3" hidden="1">2</definedName>
    <definedName name="solver_val" localSheetId="3" hidden="1">0</definedName>
  </definedNames>
  <calcPr calcId="125725"/>
</workbook>
</file>

<file path=xl/calcChain.xml><?xml version="1.0" encoding="utf-8"?>
<calcChain xmlns="http://schemas.openxmlformats.org/spreadsheetml/2006/main">
  <c r="H36" i="1"/>
  <c r="X12"/>
  <c r="Y12"/>
  <c r="Z12"/>
  <c r="AA12"/>
  <c r="AB12"/>
  <c r="AC12"/>
  <c r="AD12"/>
  <c r="AE12"/>
  <c r="AF12"/>
  <c r="AG12"/>
  <c r="AH12"/>
  <c r="AI12"/>
  <c r="AJ12"/>
  <c r="AK12"/>
  <c r="AL12"/>
  <c r="X13"/>
  <c r="Y13"/>
  <c r="Z13"/>
  <c r="AA13"/>
  <c r="AB13"/>
  <c r="AC13"/>
  <c r="AD13"/>
  <c r="AE13"/>
  <c r="AF13"/>
  <c r="AG13"/>
  <c r="AH13"/>
  <c r="AI13"/>
  <c r="AJ13"/>
  <c r="AK13"/>
  <c r="AL13"/>
  <c r="X14"/>
  <c r="Y14"/>
  <c r="Z14"/>
  <c r="AA14"/>
  <c r="AB14"/>
  <c r="AC14"/>
  <c r="AD14"/>
  <c r="AE14"/>
  <c r="AF14"/>
  <c r="AG14"/>
  <c r="AH14"/>
  <c r="AI14"/>
  <c r="AJ14"/>
  <c r="AK14"/>
  <c r="AL14"/>
  <c r="X15"/>
  <c r="Y15"/>
  <c r="Z15"/>
  <c r="AA15"/>
  <c r="AB15"/>
  <c r="AC15"/>
  <c r="AD15"/>
  <c r="AE15"/>
  <c r="AF15"/>
  <c r="AG15"/>
  <c r="AH15"/>
  <c r="AI15"/>
  <c r="AJ15"/>
  <c r="AK15"/>
  <c r="AL15"/>
  <c r="X16"/>
  <c r="Y16"/>
  <c r="Z16"/>
  <c r="AA16"/>
  <c r="AB16"/>
  <c r="AC16"/>
  <c r="AD16"/>
  <c r="AE16"/>
  <c r="AF16"/>
  <c r="AG16"/>
  <c r="AH16"/>
  <c r="AI16"/>
  <c r="AJ16"/>
  <c r="AK16"/>
  <c r="AL16"/>
  <c r="X17"/>
  <c r="Y17"/>
  <c r="Z17"/>
  <c r="AA17"/>
  <c r="AB17"/>
  <c r="AC17"/>
  <c r="AD17"/>
  <c r="AE17"/>
  <c r="AF17"/>
  <c r="AG17"/>
  <c r="AH17"/>
  <c r="AI17"/>
  <c r="AJ17"/>
  <c r="AK17"/>
  <c r="AL17"/>
  <c r="X18"/>
  <c r="Y18"/>
  <c r="Z18"/>
  <c r="AA18"/>
  <c r="AB18"/>
  <c r="AC18"/>
  <c r="AD18"/>
  <c r="AE18"/>
  <c r="AF18"/>
  <c r="AG18"/>
  <c r="AH18"/>
  <c r="AI18"/>
  <c r="AJ18"/>
  <c r="AK18"/>
  <c r="AL18"/>
  <c r="X19"/>
  <c r="Y19"/>
  <c r="Z19"/>
  <c r="AA19"/>
  <c r="AB19"/>
  <c r="AC19"/>
  <c r="AD19"/>
  <c r="AE19"/>
  <c r="AF19"/>
  <c r="AG19"/>
  <c r="AH19"/>
  <c r="AI19"/>
  <c r="AJ19"/>
  <c r="AK19"/>
  <c r="AL19"/>
  <c r="X20"/>
  <c r="Y20"/>
  <c r="Z20"/>
  <c r="AA20"/>
  <c r="AB20"/>
  <c r="AC20"/>
  <c r="AD20"/>
  <c r="AE20"/>
  <c r="AF20"/>
  <c r="AG20"/>
  <c r="AH20"/>
  <c r="AI20"/>
  <c r="AJ20"/>
  <c r="AK20"/>
  <c r="AL20"/>
  <c r="X21"/>
  <c r="Y21"/>
  <c r="Z21"/>
  <c r="AA21"/>
  <c r="AB21"/>
  <c r="AC21"/>
  <c r="AD21"/>
  <c r="AE21"/>
  <c r="AF21"/>
  <c r="AG21"/>
  <c r="AH21"/>
  <c r="AI21"/>
  <c r="AJ21"/>
  <c r="AK21"/>
  <c r="AL21"/>
  <c r="X22"/>
  <c r="Y22"/>
  <c r="Z22"/>
  <c r="AA22"/>
  <c r="AB22"/>
  <c r="AC22"/>
  <c r="AD22"/>
  <c r="AE22"/>
  <c r="AF22"/>
  <c r="AG22"/>
  <c r="AH22"/>
  <c r="AI22"/>
  <c r="AJ22"/>
  <c r="AK22"/>
  <c r="AL22"/>
  <c r="X23"/>
  <c r="Y23"/>
  <c r="Z23"/>
  <c r="AA23"/>
  <c r="AB23"/>
  <c r="AC23"/>
  <c r="AD23"/>
  <c r="AE23"/>
  <c r="AF23"/>
  <c r="AG23"/>
  <c r="AH23"/>
  <c r="AI23"/>
  <c r="AJ23"/>
  <c r="AK23"/>
  <c r="AL23"/>
  <c r="X24"/>
  <c r="Y24"/>
  <c r="Z24"/>
  <c r="AA24"/>
  <c r="AB24"/>
  <c r="AC24"/>
  <c r="AD24"/>
  <c r="AE24"/>
  <c r="AF24"/>
  <c r="AG24"/>
  <c r="AH24"/>
  <c r="AI24"/>
  <c r="AJ24"/>
  <c r="AK24"/>
  <c r="AL24"/>
  <c r="X25"/>
  <c r="Y25"/>
  <c r="Z25"/>
  <c r="AA25"/>
  <c r="AB25"/>
  <c r="AC25"/>
  <c r="AD25"/>
  <c r="AE25"/>
  <c r="AF25"/>
  <c r="AG25"/>
  <c r="AH25"/>
  <c r="AI25"/>
  <c r="AJ25"/>
  <c r="AK25"/>
  <c r="AL25"/>
  <c r="X26"/>
  <c r="Y26"/>
  <c r="Z26"/>
  <c r="AA26"/>
  <c r="AB26"/>
  <c r="AC26"/>
  <c r="AD26"/>
  <c r="AE26"/>
  <c r="AF26"/>
  <c r="AG26"/>
  <c r="AH26"/>
  <c r="AI26"/>
  <c r="AJ26"/>
  <c r="AK26"/>
  <c r="AL26"/>
  <c r="X27"/>
  <c r="Y27"/>
  <c r="Z27"/>
  <c r="AA27"/>
  <c r="AB27"/>
  <c r="AC27"/>
  <c r="AD27"/>
  <c r="AE27"/>
  <c r="AF27"/>
  <c r="AG27"/>
  <c r="AH27"/>
  <c r="AI27"/>
  <c r="AJ27"/>
  <c r="AK27"/>
  <c r="AL27"/>
  <c r="X28"/>
  <c r="Y28"/>
  <c r="Z28"/>
  <c r="AA28"/>
  <c r="AB28"/>
  <c r="AC28"/>
  <c r="AD28"/>
  <c r="AE28"/>
  <c r="AF28"/>
  <c r="AG28"/>
  <c r="AH28"/>
  <c r="AI28"/>
  <c r="AJ28"/>
  <c r="AK28"/>
  <c r="AL28"/>
  <c r="X29"/>
  <c r="Y29"/>
  <c r="Z29"/>
  <c r="AA29"/>
  <c r="AB29"/>
  <c r="AC29"/>
  <c r="AD29"/>
  <c r="AE29"/>
  <c r="AF29"/>
  <c r="AG29"/>
  <c r="AH29"/>
  <c r="AI29"/>
  <c r="AJ29"/>
  <c r="AK29"/>
  <c r="AL29"/>
  <c r="X30"/>
  <c r="Y30"/>
  <c r="Z30"/>
  <c r="AA30"/>
  <c r="AB30"/>
  <c r="AC30"/>
  <c r="AD30"/>
  <c r="AE30"/>
  <c r="AF30"/>
  <c r="AG30"/>
  <c r="AH30"/>
  <c r="AI30"/>
  <c r="AJ30"/>
  <c r="AK30"/>
  <c r="AL30"/>
  <c r="X31"/>
  <c r="Y31"/>
  <c r="Z31"/>
  <c r="AA31"/>
  <c r="AB31"/>
  <c r="AC31"/>
  <c r="AD31"/>
  <c r="AE31"/>
  <c r="AF31"/>
  <c r="AG31"/>
  <c r="AH31"/>
  <c r="AI31"/>
  <c r="AJ31"/>
  <c r="AK31"/>
  <c r="AL31"/>
  <c r="X32"/>
  <c r="Y32"/>
  <c r="Z32"/>
  <c r="AA32"/>
  <c r="AB32"/>
  <c r="AC32"/>
  <c r="AD32"/>
  <c r="AE32"/>
  <c r="AF32"/>
  <c r="AG32"/>
  <c r="AH32"/>
  <c r="AI32"/>
  <c r="AJ32"/>
  <c r="AK32"/>
  <c r="AL32"/>
  <c r="X33"/>
  <c r="Y33"/>
  <c r="Z33"/>
  <c r="AA33"/>
  <c r="AB33"/>
  <c r="AC33"/>
  <c r="AD33"/>
  <c r="AE33"/>
  <c r="AF33"/>
  <c r="AG33"/>
  <c r="AH33"/>
  <c r="AI33"/>
  <c r="AJ33"/>
  <c r="AK33"/>
  <c r="AL33"/>
  <c r="X34"/>
  <c r="Y34"/>
  <c r="Z34"/>
  <c r="AA34"/>
  <c r="AB34"/>
  <c r="AC34"/>
  <c r="AD34"/>
  <c r="AE34"/>
  <c r="AF34"/>
  <c r="AG34"/>
  <c r="AH34"/>
  <c r="AI34"/>
  <c r="AJ34"/>
  <c r="AK34"/>
  <c r="AL34"/>
  <c r="P5"/>
  <c r="Q5"/>
  <c r="R5"/>
  <c r="S5"/>
  <c r="T5"/>
  <c r="U5"/>
  <c r="V5"/>
  <c r="W5"/>
  <c r="P6"/>
  <c r="Q6"/>
  <c r="R6"/>
  <c r="S6"/>
  <c r="T6"/>
  <c r="U6"/>
  <c r="V6"/>
  <c r="W6"/>
  <c r="P7"/>
  <c r="Q7"/>
  <c r="R7"/>
  <c r="S7"/>
  <c r="T7"/>
  <c r="U7"/>
  <c r="V7"/>
  <c r="W7"/>
  <c r="P8"/>
  <c r="Q8"/>
  <c r="R8"/>
  <c r="S8"/>
  <c r="T8"/>
  <c r="U8"/>
  <c r="V8"/>
  <c r="W8"/>
  <c r="P9"/>
  <c r="Q9"/>
  <c r="R9"/>
  <c r="S9"/>
  <c r="T9"/>
  <c r="U9"/>
  <c r="V9"/>
  <c r="W9"/>
  <c r="P10"/>
  <c r="Q10"/>
  <c r="R10"/>
  <c r="S10"/>
  <c r="T10"/>
  <c r="U10"/>
  <c r="V10"/>
  <c r="W10"/>
  <c r="P11"/>
  <c r="Q11"/>
  <c r="R11"/>
  <c r="S11"/>
  <c r="T11"/>
  <c r="U11"/>
  <c r="V11"/>
  <c r="W11"/>
  <c r="P12"/>
  <c r="Q12"/>
  <c r="R12"/>
  <c r="S12"/>
  <c r="T12"/>
  <c r="U12"/>
  <c r="V12"/>
  <c r="W12"/>
  <c r="P13"/>
  <c r="Q13"/>
  <c r="R13"/>
  <c r="S13"/>
  <c r="T13"/>
  <c r="U13"/>
  <c r="V13"/>
  <c r="W13"/>
  <c r="P14"/>
  <c r="Q14"/>
  <c r="R14"/>
  <c r="S14"/>
  <c r="T14"/>
  <c r="U14"/>
  <c r="V14"/>
  <c r="W14"/>
  <c r="P15"/>
  <c r="Q15"/>
  <c r="R15"/>
  <c r="S15"/>
  <c r="T15"/>
  <c r="U15"/>
  <c r="V15"/>
  <c r="W15"/>
  <c r="P16"/>
  <c r="Q16"/>
  <c r="R16"/>
  <c r="S16"/>
  <c r="T16"/>
  <c r="U16"/>
  <c r="V16"/>
  <c r="W16"/>
  <c r="P17"/>
  <c r="Q17"/>
  <c r="R17"/>
  <c r="S17"/>
  <c r="T17"/>
  <c r="U17"/>
  <c r="V17"/>
  <c r="W17"/>
  <c r="P18"/>
  <c r="Q18"/>
  <c r="R18"/>
  <c r="S18"/>
  <c r="T18"/>
  <c r="U18"/>
  <c r="V18"/>
  <c r="W18"/>
  <c r="P19"/>
  <c r="Q19"/>
  <c r="R19"/>
  <c r="S19"/>
  <c r="T19"/>
  <c r="U19"/>
  <c r="V19"/>
  <c r="W19"/>
  <c r="P20"/>
  <c r="Q20"/>
  <c r="R20"/>
  <c r="S20"/>
  <c r="T20"/>
  <c r="U20"/>
  <c r="V20"/>
  <c r="W20"/>
  <c r="P21"/>
  <c r="Q21"/>
  <c r="R21"/>
  <c r="S21"/>
  <c r="T21"/>
  <c r="U21"/>
  <c r="V21"/>
  <c r="W21"/>
  <c r="P22"/>
  <c r="Q22"/>
  <c r="R22"/>
  <c r="S22"/>
  <c r="T22"/>
  <c r="U22"/>
  <c r="V22"/>
  <c r="W22"/>
  <c r="P23"/>
  <c r="Q23"/>
  <c r="R23"/>
  <c r="S23"/>
  <c r="T23"/>
  <c r="U23"/>
  <c r="V23"/>
  <c r="W23"/>
  <c r="P24"/>
  <c r="Q24"/>
  <c r="R24"/>
  <c r="S24"/>
  <c r="T24"/>
  <c r="U24"/>
  <c r="V24"/>
  <c r="W24"/>
  <c r="P25"/>
  <c r="Q25"/>
  <c r="R25"/>
  <c r="S25"/>
  <c r="T25"/>
  <c r="U25"/>
  <c r="V25"/>
  <c r="W25"/>
  <c r="P26"/>
  <c r="Q26"/>
  <c r="R26"/>
  <c r="S26"/>
  <c r="T26"/>
  <c r="U26"/>
  <c r="V26"/>
  <c r="W26"/>
  <c r="P27"/>
  <c r="Q27"/>
  <c r="R27"/>
  <c r="S27"/>
  <c r="T27"/>
  <c r="U27"/>
  <c r="V27"/>
  <c r="W27"/>
  <c r="P28"/>
  <c r="Q28"/>
  <c r="R28"/>
  <c r="S28"/>
  <c r="T28"/>
  <c r="U28"/>
  <c r="V28"/>
  <c r="W28"/>
  <c r="P29"/>
  <c r="Q29"/>
  <c r="R29"/>
  <c r="S29"/>
  <c r="T29"/>
  <c r="U29"/>
  <c r="V29"/>
  <c r="W29"/>
  <c r="P30"/>
  <c r="Q30"/>
  <c r="R30"/>
  <c r="S30"/>
  <c r="T30"/>
  <c r="U30"/>
  <c r="V30"/>
  <c r="W30"/>
  <c r="P31"/>
  <c r="Q31"/>
  <c r="R31"/>
  <c r="S31"/>
  <c r="T31"/>
  <c r="U31"/>
  <c r="V31"/>
  <c r="W31"/>
  <c r="P32"/>
  <c r="Q32"/>
  <c r="R32"/>
  <c r="S32"/>
  <c r="T32"/>
  <c r="U32"/>
  <c r="V32"/>
  <c r="W32"/>
  <c r="P33"/>
  <c r="Q33"/>
  <c r="R33"/>
  <c r="S33"/>
  <c r="T33"/>
  <c r="U33"/>
  <c r="V33"/>
  <c r="W33"/>
  <c r="P34"/>
  <c r="Q34"/>
  <c r="R34"/>
  <c r="S34"/>
  <c r="T34"/>
  <c r="U34"/>
  <c r="V34"/>
  <c r="W34"/>
  <c r="I20"/>
  <c r="J20"/>
  <c r="K20"/>
  <c r="L20"/>
  <c r="M20"/>
  <c r="N20"/>
  <c r="O20"/>
  <c r="I21"/>
  <c r="J21"/>
  <c r="K21"/>
  <c r="L21"/>
  <c r="M21"/>
  <c r="N21"/>
  <c r="O21"/>
  <c r="I22"/>
  <c r="J22"/>
  <c r="K22"/>
  <c r="L22"/>
  <c r="M22"/>
  <c r="N22"/>
  <c r="O22"/>
  <c r="I23"/>
  <c r="J23"/>
  <c r="K23"/>
  <c r="L23"/>
  <c r="M23"/>
  <c r="N23"/>
  <c r="O23"/>
  <c r="I24"/>
  <c r="J24"/>
  <c r="K24"/>
  <c r="L24"/>
  <c r="M24"/>
  <c r="N24"/>
  <c r="O24"/>
  <c r="I25"/>
  <c r="J25"/>
  <c r="K25"/>
  <c r="L25"/>
  <c r="M25"/>
  <c r="N25"/>
  <c r="O25"/>
  <c r="I26"/>
  <c r="J26"/>
  <c r="K26"/>
  <c r="L26"/>
  <c r="M26"/>
  <c r="N26"/>
  <c r="O26"/>
  <c r="I27"/>
  <c r="J27"/>
  <c r="K27"/>
  <c r="L27"/>
  <c r="M27"/>
  <c r="N27"/>
  <c r="O27"/>
  <c r="I28"/>
  <c r="J28"/>
  <c r="K28"/>
  <c r="L28"/>
  <c r="M28"/>
  <c r="N28"/>
  <c r="O28"/>
  <c r="I29"/>
  <c r="J29"/>
  <c r="K29"/>
  <c r="L29"/>
  <c r="M29"/>
  <c r="N29"/>
  <c r="O29"/>
  <c r="I30"/>
  <c r="J30"/>
  <c r="K30"/>
  <c r="L30"/>
  <c r="M30"/>
  <c r="N30"/>
  <c r="O30"/>
  <c r="I31"/>
  <c r="J31"/>
  <c r="K31"/>
  <c r="L31"/>
  <c r="M31"/>
  <c r="N31"/>
  <c r="O31"/>
  <c r="I32"/>
  <c r="J32"/>
  <c r="K32"/>
  <c r="L32"/>
  <c r="M32"/>
  <c r="N32"/>
  <c r="O32"/>
  <c r="I33"/>
  <c r="J33"/>
  <c r="K33"/>
  <c r="L33"/>
  <c r="M33"/>
  <c r="N33"/>
  <c r="O33"/>
  <c r="I34"/>
  <c r="J34"/>
  <c r="K34"/>
  <c r="L34"/>
  <c r="M34"/>
  <c r="N34"/>
  <c r="O34"/>
  <c r="I12"/>
  <c r="J12"/>
  <c r="K12"/>
  <c r="L12"/>
  <c r="M12"/>
  <c r="N12"/>
  <c r="O12"/>
  <c r="I13"/>
  <c r="J13"/>
  <c r="K13"/>
  <c r="L13"/>
  <c r="M13"/>
  <c r="N13"/>
  <c r="O13"/>
  <c r="I14"/>
  <c r="J14"/>
  <c r="K14"/>
  <c r="L14"/>
  <c r="M14"/>
  <c r="N14"/>
  <c r="O14"/>
  <c r="I15"/>
  <c r="J15"/>
  <c r="K15"/>
  <c r="L15"/>
  <c r="M15"/>
  <c r="N15"/>
  <c r="O15"/>
  <c r="I16"/>
  <c r="J16"/>
  <c r="K16"/>
  <c r="L16"/>
  <c r="M16"/>
  <c r="N16"/>
  <c r="O16"/>
  <c r="I17"/>
  <c r="J17"/>
  <c r="K17"/>
  <c r="L17"/>
  <c r="M17"/>
  <c r="N17"/>
  <c r="O17"/>
  <c r="I18"/>
  <c r="J18"/>
  <c r="K18"/>
  <c r="L18"/>
  <c r="M18"/>
  <c r="N18"/>
  <c r="O18"/>
  <c r="I19"/>
  <c r="J19"/>
  <c r="K19"/>
  <c r="L19"/>
  <c r="M19"/>
  <c r="N19"/>
  <c r="O19"/>
  <c r="D6" i="4" l="1"/>
  <c r="A9" s="1"/>
  <c r="E6"/>
  <c r="F6"/>
  <c r="G6"/>
  <c r="H6"/>
  <c r="A12" i="5" l="1"/>
  <c r="Y5" i="1"/>
  <c r="Z5"/>
  <c r="AA5"/>
  <c r="AB5"/>
  <c r="AC5"/>
  <c r="AD5"/>
  <c r="AE5"/>
  <c r="AF5"/>
  <c r="AG5"/>
  <c r="AH5"/>
  <c r="AI5"/>
  <c r="AJ5"/>
  <c r="AK5"/>
  <c r="AL5"/>
  <c r="Y6"/>
  <c r="Z6"/>
  <c r="AA6"/>
  <c r="AB6"/>
  <c r="AC6"/>
  <c r="AD6"/>
  <c r="AE6"/>
  <c r="AF6"/>
  <c r="AG6"/>
  <c r="AH6"/>
  <c r="AI6"/>
  <c r="AJ6"/>
  <c r="AK6"/>
  <c r="AL6"/>
  <c r="Y7"/>
  <c r="Z7"/>
  <c r="AA7"/>
  <c r="AB7"/>
  <c r="AC7"/>
  <c r="AD7"/>
  <c r="AE7"/>
  <c r="AF7"/>
  <c r="AG7"/>
  <c r="AH7"/>
  <c r="AI7"/>
  <c r="AJ7"/>
  <c r="AK7"/>
  <c r="AL7"/>
  <c r="Y8"/>
  <c r="Z8"/>
  <c r="AA8"/>
  <c r="AB8"/>
  <c r="AC8"/>
  <c r="AD8"/>
  <c r="AE8"/>
  <c r="AF8"/>
  <c r="AG8"/>
  <c r="AH8"/>
  <c r="AI8"/>
  <c r="AJ8"/>
  <c r="AK8"/>
  <c r="AL8"/>
  <c r="Y9"/>
  <c r="Z9"/>
  <c r="AA9"/>
  <c r="AB9"/>
  <c r="AC9"/>
  <c r="AD9"/>
  <c r="AE9"/>
  <c r="AF9"/>
  <c r="AG9"/>
  <c r="AH9"/>
  <c r="AI9"/>
  <c r="AJ9"/>
  <c r="AK9"/>
  <c r="AL9"/>
  <c r="Y10"/>
  <c r="Z10"/>
  <c r="AA10"/>
  <c r="AB10"/>
  <c r="AC10"/>
  <c r="AD10"/>
  <c r="AE10"/>
  <c r="AF10"/>
  <c r="AG10"/>
  <c r="AH10"/>
  <c r="AI10"/>
  <c r="AJ10"/>
  <c r="AK10"/>
  <c r="AL10"/>
  <c r="Y11"/>
  <c r="Z11"/>
  <c r="AA11"/>
  <c r="AB11"/>
  <c r="AC11"/>
  <c r="AD11"/>
  <c r="AE11"/>
  <c r="AF11"/>
  <c r="AG11"/>
  <c r="AH11"/>
  <c r="AI11"/>
  <c r="AJ11"/>
  <c r="AK11"/>
  <c r="AL11"/>
  <c r="X6"/>
  <c r="X7"/>
  <c r="X8"/>
  <c r="X9"/>
  <c r="X10"/>
  <c r="X11"/>
  <c r="X5"/>
  <c r="B4" i="5"/>
  <c r="C5"/>
  <c r="C6" s="1" a="1"/>
  <c r="C6" s="1"/>
  <c r="D5"/>
  <c r="D6" s="1" a="1"/>
  <c r="D6" s="1"/>
  <c r="E5"/>
  <c r="E6" s="1" a="1"/>
  <c r="E6" s="1"/>
  <c r="F5"/>
  <c r="F6" s="1" a="1"/>
  <c r="F6" s="1"/>
  <c r="G5"/>
  <c r="G6" s="1" a="1"/>
  <c r="G6" s="1"/>
  <c r="H5"/>
  <c r="H6" s="1" a="1"/>
  <c r="H6" s="1"/>
  <c r="B5"/>
  <c r="B6" s="1" a="1"/>
  <c r="B6" s="1"/>
  <c r="C6" i="4"/>
  <c r="D9"/>
  <c r="K7" i="1" s="1"/>
  <c r="B6" i="4"/>
  <c r="B4"/>
  <c r="E9" l="1"/>
  <c r="G9"/>
  <c r="H9"/>
  <c r="F9"/>
  <c r="A7"/>
  <c r="D7" s="1"/>
  <c r="K5" i="1" s="1"/>
  <c r="B9" i="4"/>
  <c r="C9"/>
  <c r="A12"/>
  <c r="D12" s="1"/>
  <c r="K10" i="1" s="1"/>
  <c r="A10" i="4"/>
  <c r="D10" s="1"/>
  <c r="K8" i="1" s="1"/>
  <c r="A13" i="4"/>
  <c r="D13" s="1"/>
  <c r="K11" i="1" s="1"/>
  <c r="A11" i="4"/>
  <c r="D11" s="1"/>
  <c r="K9" i="1" s="1"/>
  <c r="A8" i="4"/>
  <c r="D8" s="1"/>
  <c r="K6" i="1" s="1"/>
  <c r="X35"/>
  <c r="AL35"/>
  <c r="AH35"/>
  <c r="AD35"/>
  <c r="Z35"/>
  <c r="AK35"/>
  <c r="AG35"/>
  <c r="AC35"/>
  <c r="Y35"/>
  <c r="AI35"/>
  <c r="AE35"/>
  <c r="AA35"/>
  <c r="AJ35"/>
  <c r="AF35"/>
  <c r="AB35"/>
  <c r="G7" i="5" a="1"/>
  <c r="G7" s="1"/>
  <c r="G8" s="1"/>
  <c r="E7" a="1"/>
  <c r="E7" s="1"/>
  <c r="E8" s="1"/>
  <c r="C7" a="1"/>
  <c r="C7" s="1"/>
  <c r="C8" s="1"/>
  <c r="H7" a="1"/>
  <c r="H7" s="1"/>
  <c r="H8" s="1"/>
  <c r="F7" a="1"/>
  <c r="F7" s="1"/>
  <c r="F8" s="1"/>
  <c r="D7" a="1"/>
  <c r="D7" s="1"/>
  <c r="D8" s="1"/>
  <c r="G12" a="1"/>
  <c r="G12" s="1"/>
  <c r="E12" a="1"/>
  <c r="E12" s="1"/>
  <c r="C12" a="1"/>
  <c r="C12" s="1"/>
  <c r="H12" a="1"/>
  <c r="H12" s="1"/>
  <c r="F12" a="1"/>
  <c r="F12" s="1"/>
  <c r="D12" a="1"/>
  <c r="D12" s="1"/>
  <c r="B12" a="1"/>
  <c r="B12" s="1"/>
  <c r="D10" a="1"/>
  <c r="D10" s="1"/>
  <c r="F10" a="1"/>
  <c r="F10" s="1"/>
  <c r="H10" a="1"/>
  <c r="H10" s="1"/>
  <c r="G10" a="1"/>
  <c r="G10" s="1"/>
  <c r="E10" a="1"/>
  <c r="E10" s="1"/>
  <c r="C10" a="1"/>
  <c r="C10" s="1"/>
  <c r="B10" a="1"/>
  <c r="B10" s="1"/>
  <c r="F9" a="1"/>
  <c r="F9" s="1"/>
  <c r="H9" a="1"/>
  <c r="H9" s="1"/>
  <c r="D9" a="1"/>
  <c r="D9" s="1"/>
  <c r="G9" a="1"/>
  <c r="G9" s="1"/>
  <c r="E9" a="1"/>
  <c r="E9" s="1"/>
  <c r="C9" a="1"/>
  <c r="C9" s="1"/>
  <c r="B9" a="1"/>
  <c r="B9" s="1"/>
  <c r="B7" a="1"/>
  <c r="B7" s="1"/>
  <c r="B8" s="1"/>
  <c r="H7" i="4" l="1"/>
  <c r="E7"/>
  <c r="B7"/>
  <c r="C7"/>
  <c r="F7"/>
  <c r="G7"/>
  <c r="B12"/>
  <c r="B11"/>
  <c r="F10"/>
  <c r="G10"/>
  <c r="E10"/>
  <c r="E8"/>
  <c r="C8"/>
  <c r="B10"/>
  <c r="F13"/>
  <c r="H10"/>
  <c r="H8"/>
  <c r="E13"/>
  <c r="E12"/>
  <c r="C13"/>
  <c r="C12"/>
  <c r="C11"/>
  <c r="B13"/>
  <c r="F8"/>
  <c r="H12"/>
  <c r="H11"/>
  <c r="G8"/>
  <c r="C10"/>
  <c r="B8"/>
  <c r="F12"/>
  <c r="F11"/>
  <c r="H13"/>
  <c r="G13"/>
  <c r="G12"/>
  <c r="G11"/>
  <c r="E11"/>
  <c r="J6" i="1" l="1"/>
  <c r="J9"/>
  <c r="J5"/>
  <c r="J11"/>
  <c r="J7"/>
  <c r="J8"/>
  <c r="J10"/>
  <c r="J35" l="1"/>
  <c r="O5"/>
  <c r="O9"/>
  <c r="O6"/>
  <c r="O10"/>
  <c r="O7"/>
  <c r="O11"/>
  <c r="O8"/>
  <c r="N5"/>
  <c r="N8"/>
  <c r="N9"/>
  <c r="N6"/>
  <c r="N10"/>
  <c r="N7"/>
  <c r="N11"/>
  <c r="M5"/>
  <c r="M7"/>
  <c r="M11"/>
  <c r="M8"/>
  <c r="M9"/>
  <c r="M6"/>
  <c r="M10"/>
  <c r="L5"/>
  <c r="L6"/>
  <c r="L10"/>
  <c r="L7"/>
  <c r="L11"/>
  <c r="L8"/>
  <c r="L9"/>
  <c r="I7"/>
  <c r="I11"/>
  <c r="I8"/>
  <c r="I9"/>
  <c r="I6"/>
  <c r="I10"/>
  <c r="I5"/>
  <c r="I35" l="1"/>
  <c r="W35"/>
  <c r="T35"/>
  <c r="O35"/>
  <c r="V35"/>
  <c r="L35"/>
  <c r="N35"/>
  <c r="R35"/>
  <c r="P35"/>
  <c r="K35"/>
  <c r="S35"/>
  <c r="U35"/>
  <c r="M35"/>
  <c r="Q35"/>
  <c r="I4" l="1"/>
  <c r="J4"/>
  <c r="K4"/>
  <c r="L4"/>
  <c r="M4"/>
  <c r="N4"/>
  <c r="O4"/>
  <c r="P4"/>
  <c r="Q4"/>
  <c r="R4"/>
  <c r="S4"/>
  <c r="T4"/>
  <c r="U4"/>
  <c r="V4"/>
  <c r="W4"/>
  <c r="Y4"/>
  <c r="Z4"/>
  <c r="AA4"/>
  <c r="AB4"/>
  <c r="AC4"/>
  <c r="AD4"/>
  <c r="AE4"/>
  <c r="AF4"/>
  <c r="AG4"/>
  <c r="AH4"/>
  <c r="AI4"/>
  <c r="AJ4"/>
  <c r="AK4"/>
  <c r="AL4"/>
  <c r="D31" l="1" a="1"/>
  <c r="D31" s="1"/>
  <c r="BS31"/>
  <c r="D27" a="1"/>
  <c r="D27" s="1"/>
  <c r="D23" a="1"/>
  <c r="D23" s="1"/>
  <c r="D30" a="1"/>
  <c r="D30" s="1"/>
  <c r="BS30"/>
  <c r="D26" a="1"/>
  <c r="D26" s="1"/>
  <c r="D22" a="1"/>
  <c r="D22" s="1"/>
  <c r="D33" a="1"/>
  <c r="D33" s="1"/>
  <c r="D29" a="1"/>
  <c r="D29" s="1"/>
  <c r="D25" a="1"/>
  <c r="D25" s="1"/>
  <c r="D21" a="1"/>
  <c r="D21" s="1"/>
  <c r="D32" a="1"/>
  <c r="D32" s="1"/>
  <c r="D28" a="1"/>
  <c r="D28" s="1"/>
  <c r="BS28"/>
  <c r="D24" a="1"/>
  <c r="D24" s="1"/>
  <c r="BS20"/>
  <c r="CB29"/>
  <c r="CB25"/>
  <c r="CB21"/>
  <c r="CB33"/>
  <c r="CB32"/>
  <c r="CB22"/>
  <c r="CB26"/>
  <c r="CB20"/>
  <c r="CC20" s="1"/>
  <c r="CB30"/>
  <c r="CB24"/>
  <c r="CB28"/>
  <c r="CB31"/>
  <c r="CB27"/>
  <c r="CB23"/>
  <c r="CC31" l="1"/>
  <c r="CC33"/>
  <c r="CC27"/>
  <c r="CC30"/>
  <c r="CC32"/>
  <c r="CC24"/>
  <c r="BS22"/>
  <c r="BS27"/>
  <c r="CC26"/>
  <c r="CC23"/>
  <c r="CC22"/>
  <c r="CC25"/>
  <c r="CC28"/>
  <c r="BS32"/>
  <c r="CC21"/>
  <c r="BS21"/>
  <c r="CC29"/>
  <c r="BS25"/>
  <c r="BS26"/>
  <c r="BS23"/>
  <c r="BS24"/>
  <c r="BS33"/>
  <c r="BS29"/>
  <c r="A5" i="3" l="1"/>
  <c r="A6" l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CB2" i="1" l="1"/>
  <c r="D34" l="1" a="1"/>
  <c r="D34" s="1"/>
  <c r="D15" a="1"/>
  <c r="D15" s="1"/>
  <c r="D17" a="1"/>
  <c r="D17" s="1"/>
  <c r="D20" a="1"/>
  <c r="D20" s="1"/>
  <c r="D18" a="1"/>
  <c r="D18" s="1"/>
  <c r="D12" a="1"/>
  <c r="D12" s="1"/>
  <c r="BS17"/>
  <c r="D19" a="1"/>
  <c r="D19" s="1"/>
  <c r="D11" a="1"/>
  <c r="D11" s="1"/>
  <c r="D6" a="1"/>
  <c r="D6" s="1"/>
  <c r="D5" a="1"/>
  <c r="D5" s="1"/>
  <c r="D14" a="1"/>
  <c r="D14" s="1"/>
  <c r="D10" a="1"/>
  <c r="D10" s="1"/>
  <c r="D8" a="1"/>
  <c r="D8" s="1"/>
  <c r="D16" a="1"/>
  <c r="D16" s="1"/>
  <c r="D13" a="1"/>
  <c r="D13" s="1"/>
  <c r="D9" a="1"/>
  <c r="D9" s="1"/>
  <c r="D7" a="1"/>
  <c r="D7" s="1"/>
  <c r="CB15"/>
  <c r="E50" l="1"/>
  <c r="E49"/>
  <c r="CC15"/>
  <c r="BS15"/>
  <c r="BS34"/>
  <c r="CB6"/>
  <c r="CB7"/>
  <c r="CB8"/>
  <c r="CB9"/>
  <c r="CB10"/>
  <c r="CB11"/>
  <c r="CB12"/>
  <c r="CB13"/>
  <c r="CB14"/>
  <c r="CB16"/>
  <c r="CB17"/>
  <c r="CC17" s="1"/>
  <c r="CB18"/>
  <c r="CB19"/>
  <c r="CB34"/>
  <c r="CC34" s="1"/>
  <c r="CB5"/>
  <c r="D36" l="1"/>
  <c r="H35" l="1"/>
  <c r="AN5" l="1" a="1"/>
  <c r="AP5" s="1"/>
  <c r="BD24" l="1"/>
  <c r="AS13"/>
  <c r="BA8"/>
  <c r="BP25"/>
  <c r="BP22"/>
  <c r="BE11"/>
  <c r="AU34"/>
  <c r="AX24"/>
  <c r="BP20"/>
  <c r="BE9"/>
  <c r="AY32"/>
  <c r="AX22"/>
  <c r="AX19"/>
  <c r="BQ7"/>
  <c r="BK30"/>
  <c r="BJ20"/>
  <c r="AT11"/>
  <c r="BD22"/>
  <c r="AN34"/>
  <c r="AS11"/>
  <c r="BC22"/>
  <c r="AU28"/>
  <c r="BN6"/>
  <c r="AX18"/>
  <c r="BH29"/>
  <c r="AO28"/>
  <c r="AU27"/>
  <c r="AV29"/>
  <c r="BK27"/>
  <c r="AT9"/>
  <c r="BH20"/>
  <c r="AN32"/>
  <c r="AS9"/>
  <c r="BG20"/>
  <c r="BQ31"/>
  <c r="BF10"/>
  <c r="AP22"/>
  <c r="AZ33"/>
  <c r="AS26"/>
  <c r="AT7"/>
  <c r="BJ15"/>
  <c r="AV24"/>
  <c r="BL32"/>
  <c r="AS7"/>
  <c r="BI15"/>
  <c r="AU24"/>
  <c r="BK32"/>
  <c r="BF8"/>
  <c r="BN12"/>
  <c r="AZ21"/>
  <c r="BJ34"/>
  <c r="BO17"/>
  <c r="BM12"/>
  <c r="BP8"/>
  <c r="BF31"/>
  <c r="AU20"/>
  <c r="AX10"/>
  <c r="AX7"/>
  <c r="AN30"/>
  <c r="BG18"/>
  <c r="BJ8"/>
  <c r="AX5"/>
  <c r="AR28"/>
  <c r="BG16"/>
  <c r="BJ6"/>
  <c r="AN33"/>
  <c r="BD26"/>
  <c r="AO15"/>
  <c r="AR5"/>
  <c r="BD29"/>
  <c r="BL14"/>
  <c r="AR26"/>
  <c r="AW8"/>
  <c r="BK14"/>
  <c r="AQ26"/>
  <c r="BG11"/>
  <c r="AT16"/>
  <c r="BD27"/>
  <c r="BG31"/>
  <c r="BI30"/>
  <c r="BN32"/>
  <c r="AP7"/>
  <c r="BD18"/>
  <c r="BN29"/>
  <c r="BK12"/>
  <c r="AQ24"/>
  <c r="BO7"/>
  <c r="BB8"/>
  <c r="BP19"/>
  <c r="BD25"/>
  <c r="AV31"/>
  <c r="AO24"/>
  <c r="BG29"/>
  <c r="BN9"/>
  <c r="AR14"/>
  <c r="AZ18"/>
  <c r="BH22"/>
  <c r="BP26"/>
  <c r="AT31"/>
  <c r="BG5"/>
  <c r="BE5"/>
  <c r="BM9"/>
  <c r="AQ14"/>
  <c r="AY18"/>
  <c r="BG22"/>
  <c r="BO26"/>
  <c r="AS31"/>
  <c r="BG7"/>
  <c r="AN7"/>
  <c r="AV11"/>
  <c r="BD15"/>
  <c r="BL19"/>
  <c r="AP24"/>
  <c r="BF32"/>
  <c r="AS28"/>
  <c r="AO20"/>
  <c r="BK21"/>
  <c r="AU13"/>
  <c r="AS16"/>
  <c r="BB7"/>
  <c r="BL18"/>
  <c r="AV30"/>
  <c r="BA7"/>
  <c r="BK18"/>
  <c r="AU30"/>
  <c r="BN8"/>
  <c r="AT20"/>
  <c r="BN5"/>
  <c r="AT17"/>
  <c r="BH28"/>
  <c r="BM5"/>
  <c r="AS17"/>
  <c r="BG28"/>
  <c r="AV7"/>
  <c r="BF18"/>
  <c r="BL33"/>
  <c r="AX15"/>
  <c r="BH26"/>
  <c r="AY9"/>
  <c r="AW15"/>
  <c r="BG26"/>
  <c r="AV5"/>
  <c r="BJ16"/>
  <c r="AT30"/>
  <c r="BJ13"/>
  <c r="AP25"/>
  <c r="BE6"/>
  <c r="BI13"/>
  <c r="AO25"/>
  <c r="BC9"/>
  <c r="AR15"/>
  <c r="BF26"/>
  <c r="AZ8"/>
  <c r="AN14"/>
  <c r="BJ19"/>
  <c r="BB25"/>
  <c r="AP31"/>
  <c r="AQ7"/>
  <c r="AY8"/>
  <c r="BQ13"/>
  <c r="BI19"/>
  <c r="BA25"/>
  <c r="AO31"/>
  <c r="AW10"/>
  <c r="BL9"/>
  <c r="AZ15"/>
  <c r="AR21"/>
  <c r="BN26"/>
  <c r="BB32"/>
  <c r="AU25"/>
  <c r="BQ30"/>
  <c r="AW24"/>
  <c r="AO30"/>
  <c r="BB26"/>
  <c r="AT32"/>
  <c r="BM24"/>
  <c r="BE30"/>
  <c r="AZ6"/>
  <c r="AR12"/>
  <c r="BJ17"/>
  <c r="BB23"/>
  <c r="AT29"/>
  <c r="BL34"/>
  <c r="AY6"/>
  <c r="AQ12"/>
  <c r="BI17"/>
  <c r="BA23"/>
  <c r="AS29"/>
  <c r="BK34"/>
  <c r="BL7"/>
  <c r="BD13"/>
  <c r="AR19"/>
  <c r="BN24"/>
  <c r="BF30"/>
  <c r="AU23"/>
  <c r="BQ28"/>
  <c r="BI34"/>
  <c r="AX9"/>
  <c r="BF13"/>
  <c r="BN17"/>
  <c r="AR22"/>
  <c r="AZ26"/>
  <c r="BH30"/>
  <c r="BP34"/>
  <c r="AO5"/>
  <c r="AW9"/>
  <c r="BE13"/>
  <c r="BM17"/>
  <c r="AQ22"/>
  <c r="AY26"/>
  <c r="BG30"/>
  <c r="BO34"/>
  <c r="BB6"/>
  <c r="BJ10"/>
  <c r="AN15"/>
  <c r="AV19"/>
  <c r="BD23"/>
  <c r="BB30"/>
  <c r="AO26"/>
  <c r="BE34"/>
  <c r="BG13"/>
  <c r="AY15"/>
  <c r="AQ17"/>
  <c r="AW18"/>
  <c r="AT13"/>
  <c r="AO6"/>
  <c r="BC24"/>
  <c r="BF14"/>
  <c r="BF11"/>
  <c r="AV34"/>
  <c r="BO22"/>
  <c r="AN13"/>
  <c r="BF9"/>
  <c r="AZ32"/>
  <c r="BO20"/>
  <c r="AN11"/>
  <c r="AN8"/>
  <c r="BL30"/>
  <c r="AW19"/>
  <c r="AZ9"/>
  <c r="BB5"/>
  <c r="BP16"/>
  <c r="AV28"/>
  <c r="BA5"/>
  <c r="BO16"/>
  <c r="BQ33"/>
  <c r="BF12"/>
  <c r="BP23"/>
  <c r="BA22"/>
  <c r="BK33"/>
  <c r="BM32"/>
  <c r="AO22"/>
  <c r="AY33"/>
  <c r="BP14"/>
  <c r="AV26"/>
  <c r="BM8"/>
  <c r="BO14"/>
  <c r="AU26"/>
  <c r="AN5"/>
  <c r="AX16"/>
  <c r="BH27"/>
  <c r="BK31"/>
  <c r="BB11"/>
  <c r="AN20"/>
  <c r="BD28"/>
  <c r="BC7"/>
  <c r="BA11"/>
  <c r="BQ19"/>
  <c r="BC28"/>
  <c r="BM10"/>
  <c r="AR17"/>
  <c r="AT26"/>
  <c r="AW30"/>
  <c r="BG19"/>
  <c r="AY21"/>
  <c r="AO14"/>
  <c r="AV20"/>
  <c r="BO8"/>
  <c r="BE31"/>
  <c r="BH21"/>
  <c r="BH18"/>
  <c r="AW7"/>
  <c r="BQ29"/>
  <c r="AP20"/>
  <c r="BH16"/>
  <c r="AW5"/>
  <c r="AQ28"/>
  <c r="AP18"/>
  <c r="AP15"/>
  <c r="AQ9"/>
  <c r="BC26"/>
  <c r="BB16"/>
  <c r="AP9"/>
  <c r="AZ20"/>
  <c r="BN31"/>
  <c r="AO9"/>
  <c r="AY20"/>
  <c r="BM31"/>
  <c r="BB10"/>
  <c r="BL21"/>
  <c r="AV33"/>
  <c r="BO25"/>
  <c r="AQ25"/>
  <c r="AR27"/>
  <c r="BG25"/>
  <c r="AU31"/>
  <c r="BL12"/>
  <c r="AR24"/>
  <c r="BK5"/>
  <c r="AO7"/>
  <c r="BC18"/>
  <c r="BM29"/>
  <c r="AT14"/>
  <c r="BF5"/>
  <c r="BQ14"/>
  <c r="BD14"/>
  <c r="AN26"/>
  <c r="AO8"/>
  <c r="BC14"/>
  <c r="BQ25"/>
  <c r="AY11"/>
  <c r="BP15"/>
  <c r="BJ28"/>
  <c r="BP12"/>
  <c r="AZ24"/>
  <c r="BO5"/>
  <c r="BO12"/>
  <c r="AY24"/>
  <c r="AS8"/>
  <c r="AX14"/>
  <c r="BL25"/>
  <c r="AP11"/>
  <c r="AZ22"/>
  <c r="BJ33"/>
  <c r="AO11"/>
  <c r="AY22"/>
  <c r="BI33"/>
  <c r="BB12"/>
  <c r="BL23"/>
  <c r="BB9"/>
  <c r="BL20"/>
  <c r="AR32"/>
  <c r="BA9"/>
  <c r="BK20"/>
  <c r="AQ32"/>
  <c r="BN10"/>
  <c r="AT22"/>
  <c r="AV6"/>
  <c r="BN11"/>
  <c r="BF17"/>
  <c r="AX23"/>
  <c r="BP28"/>
  <c r="BH34"/>
  <c r="AU6"/>
  <c r="BM11"/>
  <c r="BE17"/>
  <c r="AW23"/>
  <c r="BO28"/>
  <c r="BG34"/>
  <c r="BH7"/>
  <c r="AV13"/>
  <c r="AN19"/>
  <c r="BJ24"/>
  <c r="AX30"/>
  <c r="AQ23"/>
  <c r="BM28"/>
  <c r="BA34"/>
  <c r="BO27"/>
  <c r="BG33"/>
  <c r="AP30"/>
  <c r="BI22"/>
  <c r="BA28"/>
  <c r="AS34"/>
  <c r="AN10"/>
  <c r="BF15"/>
  <c r="AX21"/>
  <c r="AP27"/>
  <c r="BH32"/>
  <c r="AS10"/>
  <c r="BQ9"/>
  <c r="BE15"/>
  <c r="AW21"/>
  <c r="AO27"/>
  <c r="BG32"/>
  <c r="BH5"/>
  <c r="AZ11"/>
  <c r="AN17"/>
  <c r="BJ22"/>
  <c r="BB28"/>
  <c r="AP34"/>
  <c r="BM26"/>
  <c r="BE32"/>
  <c r="BJ7"/>
  <c r="AN12"/>
  <c r="AV16"/>
  <c r="BD20"/>
  <c r="BL24"/>
  <c r="AP29"/>
  <c r="AX33"/>
  <c r="BE8"/>
  <c r="BI7"/>
  <c r="BQ11"/>
  <c r="AU16"/>
  <c r="BC20"/>
  <c r="BK24"/>
  <c r="AO29"/>
  <c r="AW33"/>
  <c r="BK11"/>
  <c r="AR9"/>
  <c r="AZ13"/>
  <c r="BH17"/>
  <c r="BP21"/>
  <c r="AX28"/>
  <c r="BO23"/>
  <c r="BA32"/>
  <c r="BK15"/>
  <c r="BC17"/>
  <c r="AU19"/>
  <c r="BA20"/>
  <c r="BO11"/>
  <c r="AN6"/>
  <c r="BJ11"/>
  <c r="BB17"/>
  <c r="AP23"/>
  <c r="BL28"/>
  <c r="BD34"/>
  <c r="BQ5"/>
  <c r="BI11"/>
  <c r="BA17"/>
  <c r="AO23"/>
  <c r="BK28"/>
  <c r="BC34"/>
  <c r="AZ7"/>
  <c r="AR13"/>
  <c r="BN18"/>
  <c r="BB24"/>
  <c r="BB34"/>
  <c r="AR10"/>
  <c r="BN15"/>
  <c r="BB21"/>
  <c r="AT27"/>
  <c r="BP32"/>
  <c r="BA10"/>
  <c r="AQ10"/>
  <c r="BM15"/>
  <c r="BA21"/>
  <c r="AS27"/>
  <c r="BO32"/>
  <c r="BL5"/>
  <c r="BD11"/>
  <c r="AV17"/>
  <c r="BN22"/>
  <c r="BN30"/>
  <c r="AR8"/>
  <c r="BN13"/>
  <c r="BF19"/>
  <c r="AT25"/>
  <c r="BP30"/>
  <c r="BQ6"/>
  <c r="AQ8"/>
  <c r="BM13"/>
  <c r="BE19"/>
  <c r="AS25"/>
  <c r="BO30"/>
  <c r="AO10"/>
  <c r="BD9"/>
  <c r="AV15"/>
  <c r="AN21"/>
  <c r="AZ27"/>
  <c r="BD6"/>
  <c r="AV12"/>
  <c r="AN18"/>
  <c r="BF23"/>
  <c r="AX29"/>
  <c r="AQ5"/>
  <c r="BC6"/>
  <c r="AU12"/>
  <c r="BQ17"/>
  <c r="BE23"/>
  <c r="AW29"/>
  <c r="AU5"/>
  <c r="BP7"/>
  <c r="BH13"/>
  <c r="AZ19"/>
  <c r="AN25"/>
  <c r="AS22"/>
  <c r="BF7"/>
  <c r="BD10"/>
  <c r="AX13"/>
  <c r="AR16"/>
  <c r="AP19"/>
  <c r="BN21"/>
  <c r="BH24"/>
  <c r="BF27"/>
  <c r="AZ30"/>
  <c r="AT33"/>
  <c r="AW6"/>
  <c r="AU11"/>
  <c r="BE7"/>
  <c r="BC10"/>
  <c r="AW13"/>
  <c r="AQ16"/>
  <c r="AO19"/>
  <c r="BM21"/>
  <c r="BG24"/>
  <c r="BE27"/>
  <c r="AY30"/>
  <c r="AS33"/>
  <c r="BQ8"/>
  <c r="AT6"/>
  <c r="AN9"/>
  <c r="BP11"/>
  <c r="BJ14"/>
  <c r="BD17"/>
  <c r="BB20"/>
  <c r="AV23"/>
  <c r="AP26"/>
  <c r="AN29"/>
  <c r="BL31"/>
  <c r="BF34"/>
  <c r="BE24"/>
  <c r="AY27"/>
  <c r="AS30"/>
  <c r="AQ33"/>
  <c r="BG23"/>
  <c r="BA26"/>
  <c r="AY29"/>
  <c r="AS32"/>
  <c r="BQ34"/>
  <c r="BF28"/>
  <c r="AZ31"/>
  <c r="AX34"/>
  <c r="AS24"/>
  <c r="BQ26"/>
  <c r="BO29"/>
  <c r="BI32"/>
  <c r="BJ5"/>
  <c r="BD8"/>
  <c r="AX11"/>
  <c r="AV14"/>
  <c r="AP17"/>
  <c r="BN19"/>
  <c r="BL22"/>
  <c r="BF25"/>
  <c r="AZ28"/>
  <c r="AX31"/>
  <c r="AR34"/>
  <c r="AU7"/>
  <c r="BI5"/>
  <c r="BC8"/>
  <c r="AW11"/>
  <c r="AU14"/>
  <c r="AO17"/>
  <c r="BM19"/>
  <c r="BK22"/>
  <c r="BE25"/>
  <c r="AY28"/>
  <c r="AW31"/>
  <c r="AQ34"/>
  <c r="BE10"/>
  <c r="AR7"/>
  <c r="BP9"/>
  <c r="BJ12"/>
  <c r="BH15"/>
  <c r="BB18"/>
  <c r="AV21"/>
  <c r="AT24"/>
  <c r="AN27"/>
  <c r="BL29"/>
  <c r="BJ32"/>
  <c r="BE22"/>
  <c r="AY25"/>
  <c r="AW28"/>
  <c r="AQ31"/>
  <c r="BO33"/>
  <c r="BH6"/>
  <c r="BL8"/>
  <c r="BP10"/>
  <c r="AP13"/>
  <c r="AT15"/>
  <c r="AX17"/>
  <c r="BB19"/>
  <c r="BF21"/>
  <c r="BJ23"/>
  <c r="BN25"/>
  <c r="AN28"/>
  <c r="AR30"/>
  <c r="AV32"/>
  <c r="AZ34"/>
  <c r="BI6"/>
  <c r="BI10"/>
  <c r="BG6"/>
  <c r="BK8"/>
  <c r="BO10"/>
  <c r="AO13"/>
  <c r="AS15"/>
  <c r="AW17"/>
  <c r="BA19"/>
  <c r="BE21"/>
  <c r="BI23"/>
  <c r="BM25"/>
  <c r="BQ27"/>
  <c r="AQ30"/>
  <c r="AU32"/>
  <c r="AY34"/>
  <c r="BK9"/>
  <c r="BP5"/>
  <c r="AP8"/>
  <c r="AT10"/>
  <c r="AX12"/>
  <c r="BB14"/>
  <c r="BF16"/>
  <c r="BJ18"/>
  <c r="BN20"/>
  <c r="AN23"/>
  <c r="AR25"/>
  <c r="AV27"/>
  <c r="AZ29"/>
  <c r="BD31"/>
  <c r="BH33"/>
  <c r="BM22"/>
  <c r="BQ24"/>
  <c r="AQ27"/>
  <c r="AU29"/>
  <c r="AY31"/>
  <c r="BC33"/>
  <c r="AQ21"/>
  <c r="BQ18"/>
  <c r="BM16"/>
  <c r="BI14"/>
  <c r="BE12"/>
  <c r="BI20"/>
  <c r="BE18"/>
  <c r="BA16"/>
  <c r="AW14"/>
  <c r="AS12"/>
  <c r="AW20"/>
  <c r="AS18"/>
  <c r="AO16"/>
  <c r="BO13"/>
  <c r="BC21"/>
  <c r="AY19"/>
  <c r="AU17"/>
  <c r="AQ15"/>
  <c r="BQ12"/>
  <c r="BH25"/>
  <c r="BL27"/>
  <c r="BP29"/>
  <c r="AP32"/>
  <c r="AT34"/>
  <c r="AY23"/>
  <c r="BC25"/>
  <c r="BG27"/>
  <c r="BK29"/>
  <c r="BO31"/>
  <c r="AO34"/>
  <c r="BE20"/>
  <c r="BA18"/>
  <c r="AW16"/>
  <c r="AS14"/>
  <c r="AO12"/>
  <c r="AS20"/>
  <c r="AO18"/>
  <c r="BO15"/>
  <c r="BK13"/>
  <c r="BO21"/>
  <c r="BK19"/>
  <c r="BG17"/>
  <c r="BC15"/>
  <c r="AY13"/>
  <c r="BQ20"/>
  <c r="BM18"/>
  <c r="BI16"/>
  <c r="BE14"/>
  <c r="BA12"/>
  <c r="AV10"/>
  <c r="AN16"/>
  <c r="BJ21"/>
  <c r="AX27"/>
  <c r="AP33"/>
  <c r="BQ10"/>
  <c r="AU10"/>
  <c r="BQ15"/>
  <c r="BI21"/>
  <c r="AW27"/>
  <c r="AO33"/>
  <c r="AP6"/>
  <c r="BH11"/>
  <c r="AZ17"/>
  <c r="AR23"/>
  <c r="BH31"/>
  <c r="BH8"/>
  <c r="AZ14"/>
  <c r="AR20"/>
  <c r="BJ25"/>
  <c r="BB31"/>
  <c r="BK7"/>
  <c r="BG8"/>
  <c r="AY14"/>
  <c r="AQ20"/>
  <c r="BI25"/>
  <c r="BA31"/>
  <c r="AQ11"/>
  <c r="AP10"/>
  <c r="BL15"/>
  <c r="BD21"/>
  <c r="AP28"/>
  <c r="BL6"/>
  <c r="AZ12"/>
  <c r="AR18"/>
  <c r="BN23"/>
  <c r="BB29"/>
  <c r="AY5"/>
  <c r="BK6"/>
  <c r="AY12"/>
  <c r="AQ18"/>
  <c r="BM23"/>
  <c r="BA29"/>
  <c r="BM6"/>
  <c r="AT8"/>
  <c r="BL13"/>
  <c r="BD19"/>
  <c r="AV25"/>
  <c r="AT5"/>
  <c r="BL10"/>
  <c r="BD16"/>
  <c r="AV22"/>
  <c r="BN27"/>
  <c r="BF33"/>
  <c r="AS5"/>
  <c r="BK10"/>
  <c r="BC16"/>
  <c r="AU22"/>
  <c r="BM27"/>
  <c r="BE33"/>
  <c r="BF6"/>
  <c r="AT12"/>
  <c r="BP17"/>
  <c r="BH23"/>
  <c r="AX32"/>
  <c r="BP6"/>
  <c r="BJ9"/>
  <c r="BH12"/>
  <c r="BB15"/>
  <c r="AV18"/>
  <c r="AT21"/>
  <c r="AN24"/>
  <c r="BL26"/>
  <c r="BJ29"/>
  <c r="BD32"/>
  <c r="BC5"/>
  <c r="BO9"/>
  <c r="BO6"/>
  <c r="BI9"/>
  <c r="BG12"/>
  <c r="BA15"/>
  <c r="AU18"/>
  <c r="AS21"/>
  <c r="BQ23"/>
  <c r="BK26"/>
  <c r="BI29"/>
  <c r="BC32"/>
  <c r="AY7"/>
  <c r="BD5"/>
  <c r="AX8"/>
  <c r="AR11"/>
  <c r="AP14"/>
  <c r="BN16"/>
  <c r="BH19"/>
  <c r="BF22"/>
  <c r="AZ25"/>
  <c r="AT28"/>
  <c r="AR31"/>
  <c r="BP33"/>
  <c r="BK23"/>
  <c r="BI26"/>
  <c r="BC29"/>
  <c r="AW32"/>
  <c r="BQ22"/>
  <c r="BK25"/>
  <c r="BE28"/>
  <c r="BC31"/>
  <c r="AW34"/>
  <c r="BP27"/>
  <c r="BJ30"/>
  <c r="BD33"/>
  <c r="BC23"/>
  <c r="AW26"/>
  <c r="AQ29"/>
  <c r="AO32"/>
  <c r="BM34"/>
  <c r="BN7"/>
  <c r="BH10"/>
  <c r="BB13"/>
  <c r="AZ16"/>
  <c r="AT19"/>
  <c r="AN22"/>
  <c r="BP24"/>
  <c r="BJ27"/>
  <c r="BD30"/>
  <c r="BB33"/>
  <c r="BA6"/>
  <c r="BC11"/>
  <c r="BM7"/>
  <c r="BG10"/>
  <c r="BA13"/>
  <c r="AY16"/>
  <c r="AS19"/>
  <c r="BQ21"/>
  <c r="BO24"/>
  <c r="BI27"/>
  <c r="BC30"/>
  <c r="BA33"/>
  <c r="AU9"/>
  <c r="AX6"/>
  <c r="AV9"/>
  <c r="AP12"/>
  <c r="BN14"/>
  <c r="BL17"/>
  <c r="BF20"/>
  <c r="AZ23"/>
  <c r="AX26"/>
  <c r="AR29"/>
  <c r="BP31"/>
  <c r="BN34"/>
  <c r="BI24"/>
  <c r="BC27"/>
  <c r="BA30"/>
  <c r="AU33"/>
  <c r="AR6"/>
  <c r="AV8"/>
  <c r="AZ10"/>
  <c r="BD12"/>
  <c r="BH14"/>
  <c r="BL16"/>
  <c r="BP18"/>
  <c r="AP21"/>
  <c r="AT23"/>
  <c r="AX25"/>
  <c r="BB27"/>
  <c r="BF29"/>
  <c r="BJ31"/>
  <c r="BN33"/>
  <c r="AS6"/>
  <c r="BG9"/>
  <c r="AQ6"/>
  <c r="AU8"/>
  <c r="AY10"/>
  <c r="BC12"/>
  <c r="BG14"/>
  <c r="BK16"/>
  <c r="BO18"/>
  <c r="AO21"/>
  <c r="AS23"/>
  <c r="AW25"/>
  <c r="BA27"/>
  <c r="BE29"/>
  <c r="BI31"/>
  <c r="BM33"/>
  <c r="BI8"/>
  <c r="AZ5"/>
  <c r="BD7"/>
  <c r="BH9"/>
  <c r="BL11"/>
  <c r="BP13"/>
  <c r="AP16"/>
  <c r="AT18"/>
  <c r="AX20"/>
  <c r="BB22"/>
  <c r="BF24"/>
  <c r="BJ26"/>
  <c r="BN28"/>
  <c r="AN31"/>
  <c r="AR33"/>
  <c r="AW22"/>
  <c r="BA24"/>
  <c r="BE26"/>
  <c r="BI28"/>
  <c r="BM30"/>
  <c r="BQ32"/>
  <c r="BG21"/>
  <c r="BC19"/>
  <c r="AY17"/>
  <c r="AU15"/>
  <c r="AQ13"/>
  <c r="AU21"/>
  <c r="AQ19"/>
  <c r="BQ16"/>
  <c r="BM14"/>
  <c r="BI12"/>
  <c r="BM20"/>
  <c r="BI18"/>
  <c r="BE16"/>
  <c r="BA14"/>
  <c r="AW12"/>
  <c r="BO19"/>
  <c r="BK17"/>
  <c r="BG15"/>
  <c r="BC13"/>
  <c r="BS5" l="1"/>
  <c r="CC5" l="1"/>
  <c r="BS9" l="1"/>
  <c r="CC16" l="1"/>
  <c r="CC11"/>
  <c r="CC13"/>
  <c r="CC10"/>
  <c r="BS6"/>
  <c r="CC18"/>
  <c r="BW39" a="1"/>
  <c r="BW39" s="1"/>
  <c r="E45"/>
  <c r="E48"/>
  <c r="BS13"/>
  <c r="BS18"/>
  <c r="BS19"/>
  <c r="BS7"/>
  <c r="E44"/>
  <c r="E36"/>
  <c r="E46"/>
  <c r="BS10"/>
  <c r="BS14"/>
  <c r="BS16"/>
  <c r="CC6"/>
  <c r="CC8"/>
  <c r="CC19"/>
  <c r="CC9"/>
  <c r="E43"/>
  <c r="BS11"/>
  <c r="E47"/>
  <c r="BS12"/>
  <c r="BS8"/>
  <c r="CC7"/>
  <c r="CC14"/>
  <c r="CC12"/>
  <c r="E51" l="1"/>
  <c r="BS36" a="1"/>
  <c r="BS36" s="1"/>
  <c r="CC36"/>
  <c r="CD19" s="1"/>
  <c r="BU5" l="1" a="1"/>
  <c r="CD28"/>
  <c r="CD22"/>
  <c r="CD31"/>
  <c r="CD32"/>
  <c r="CC37"/>
  <c r="CD30"/>
  <c r="CD29"/>
  <c r="CD23"/>
  <c r="CD20"/>
  <c r="CD36"/>
  <c r="CD34"/>
  <c r="CD27"/>
  <c r="CD25"/>
  <c r="CD15"/>
  <c r="CD5"/>
  <c r="CD33"/>
  <c r="CD21"/>
  <c r="CD26"/>
  <c r="CD24"/>
  <c r="CD17"/>
  <c r="CD13"/>
  <c r="CD11"/>
  <c r="CD16"/>
  <c r="CD14"/>
  <c r="CD10"/>
  <c r="CD6"/>
  <c r="CD9"/>
  <c r="CD12"/>
  <c r="CD8"/>
  <c r="G49" s="1"/>
  <c r="CD18"/>
  <c r="CD7"/>
  <c r="G50" s="1"/>
  <c r="G44" l="1"/>
  <c r="G48"/>
  <c r="G43"/>
  <c r="G46"/>
  <c r="BU34"/>
  <c r="BV34" s="1"/>
  <c r="BU26"/>
  <c r="BV26" s="1"/>
  <c r="BU17"/>
  <c r="BV17" s="1"/>
  <c r="BU29"/>
  <c r="BV29" s="1"/>
  <c r="BU23"/>
  <c r="BV23" s="1"/>
  <c r="BU5"/>
  <c r="BV5" s="1"/>
  <c r="BU10"/>
  <c r="BV10" s="1"/>
  <c r="BU7"/>
  <c r="BV7" s="1"/>
  <c r="BU13"/>
  <c r="BV13" s="1"/>
  <c r="BU22"/>
  <c r="BV22" s="1"/>
  <c r="BU28"/>
  <c r="BV28" s="1"/>
  <c r="BU8"/>
  <c r="BV8" s="1"/>
  <c r="BU33"/>
  <c r="BV33" s="1"/>
  <c r="BU24"/>
  <c r="BV24" s="1"/>
  <c r="BU16"/>
  <c r="BV16" s="1"/>
  <c r="BU11"/>
  <c r="BV11" s="1"/>
  <c r="BU27"/>
  <c r="BV27" s="1"/>
  <c r="BU25"/>
  <c r="BV25" s="1"/>
  <c r="BU12"/>
  <c r="BV12" s="1"/>
  <c r="BU30"/>
  <c r="BV30" s="1"/>
  <c r="BU32"/>
  <c r="BV32" s="1"/>
  <c r="BU15"/>
  <c r="BV15" s="1"/>
  <c r="BU18"/>
  <c r="BV18" s="1"/>
  <c r="BU31"/>
  <c r="BV31" s="1"/>
  <c r="BU19"/>
  <c r="BV19" s="1"/>
  <c r="BU20"/>
  <c r="BV20" s="1"/>
  <c r="BU6"/>
  <c r="BV6" s="1"/>
  <c r="BU21"/>
  <c r="BV21" s="1"/>
  <c r="BU9"/>
  <c r="BV9" s="1"/>
  <c r="BU14"/>
  <c r="BV14" s="1"/>
  <c r="G45"/>
  <c r="G47"/>
  <c r="G51" l="1"/>
  <c r="BV36"/>
  <c r="BW5" s="1"/>
  <c r="BW32" l="1"/>
  <c r="BY32" s="1"/>
  <c r="BW18"/>
  <c r="BY18" s="1"/>
  <c r="BW23"/>
  <c r="BY23" s="1"/>
  <c r="BW31"/>
  <c r="BY31" s="1"/>
  <c r="BW7"/>
  <c r="BW34"/>
  <c r="BY34" s="1"/>
  <c r="BW27"/>
  <c r="BY27" s="1"/>
  <c r="BW29"/>
  <c r="BY29" s="1"/>
  <c r="BW30"/>
  <c r="BY30" s="1"/>
  <c r="BW28"/>
  <c r="BY28" s="1"/>
  <c r="BW15"/>
  <c r="BY15" s="1"/>
  <c r="BW33"/>
  <c r="BY33" s="1"/>
  <c r="BW9"/>
  <c r="BY9" s="1"/>
  <c r="BW11"/>
  <c r="BY11" s="1"/>
  <c r="BW10"/>
  <c r="BY10" s="1"/>
  <c r="BW25"/>
  <c r="BY25" s="1"/>
  <c r="BW13"/>
  <c r="BY13" s="1"/>
  <c r="BW19"/>
  <c r="BY19" s="1"/>
  <c r="BW8"/>
  <c r="BW21"/>
  <c r="BY21" s="1"/>
  <c r="BW6"/>
  <c r="BW26"/>
  <c r="BY26" s="1"/>
  <c r="BY5"/>
  <c r="BV37"/>
  <c r="CD37" s="1"/>
  <c r="BW17"/>
  <c r="BY17" s="1"/>
  <c r="BW12"/>
  <c r="BY12" s="1"/>
  <c r="BW24"/>
  <c r="BY24" s="1"/>
  <c r="BW14"/>
  <c r="BY14" s="1"/>
  <c r="BW16"/>
  <c r="BY16" s="1"/>
  <c r="BW22"/>
  <c r="BY22" s="1"/>
  <c r="BW20"/>
  <c r="BY7" l="1"/>
  <c r="F50"/>
  <c r="BY8"/>
  <c r="F49"/>
  <c r="F43"/>
  <c r="F48"/>
  <c r="F46"/>
  <c r="BY20"/>
  <c r="BY6"/>
  <c r="F44"/>
  <c r="F45"/>
  <c r="F47"/>
  <c r="F51" l="1"/>
  <c r="BY36"/>
</calcChain>
</file>

<file path=xl/comments1.xml><?xml version="1.0" encoding="utf-8"?>
<comments xmlns="http://schemas.openxmlformats.org/spreadsheetml/2006/main">
  <authors>
    <author>Peter Carl</author>
  </authors>
  <commentList>
    <comment ref="H4" authorId="0">
      <text>
        <r>
          <rPr>
            <b/>
            <sz val="9"/>
            <color indexed="81"/>
            <rFont val="Tahoma"/>
            <family val="2"/>
          </rPr>
          <t>Peter Carl:</t>
        </r>
        <r>
          <rPr>
            <sz val="9"/>
            <color indexed="81"/>
            <rFont val="Tahoma"/>
            <family val="2"/>
          </rPr>
          <t xml:space="preserve">
Annualized Target Vol; so this introduces compounding bias</t>
        </r>
      </text>
    </comment>
    <comment ref="CA4" authorId="0">
      <text>
        <r>
          <rPr>
            <b/>
            <sz val="9"/>
            <color indexed="81"/>
            <rFont val="Tahoma"/>
            <family val="2"/>
          </rPr>
          <t>Peter Carl:</t>
        </r>
        <r>
          <rPr>
            <sz val="9"/>
            <color indexed="81"/>
            <rFont val="Tahoma"/>
            <family val="2"/>
          </rPr>
          <t xml:space="preserve">
Annualized Sharpe Ratio; introduces compounding bias upwards</t>
        </r>
      </text>
    </comment>
    <comment ref="BU35" authorId="0">
      <text>
        <r>
          <rPr>
            <b/>
            <sz val="9"/>
            <color indexed="81"/>
            <rFont val="Tahoma"/>
            <family val="2"/>
          </rPr>
          <t>Peter Carl:</t>
        </r>
        <r>
          <rPr>
            <sz val="9"/>
            <color indexed="81"/>
            <rFont val="Tahoma"/>
            <family val="2"/>
          </rPr>
          <t xml:space="preserve">
This total doesn't have any meaning relative to the portfolio risk - these rows aren't really additive.</t>
        </r>
      </text>
    </comment>
  </commentList>
</comments>
</file>

<file path=xl/sharedStrings.xml><?xml version="1.0" encoding="utf-8"?>
<sst xmlns="http://schemas.openxmlformats.org/spreadsheetml/2006/main" count="81" uniqueCount="66">
  <si>
    <t>Correlation matrix</t>
  </si>
  <si>
    <t>Covariance matrix</t>
  </si>
  <si>
    <t>vol</t>
  </si>
  <si>
    <t>&lt;-- matches --&gt;</t>
  </si>
  <si>
    <t>Weighted Volatility</t>
  </si>
  <si>
    <t>Total Portfolio Volatility:</t>
  </si>
  <si>
    <t>Component Contribution Ratio</t>
  </si>
  <si>
    <t>Manager</t>
  </si>
  <si>
    <t>Diff from Equal Contribution</t>
  </si>
  <si>
    <t>Low Limit</t>
  </si>
  <si>
    <t>High Limit</t>
  </si>
  <si>
    <t>Component Contribution to Volatility</t>
  </si>
  <si>
    <t>Marginal Contribution to Volatility</t>
  </si>
  <si>
    <t xml:space="preserve">E(R)  </t>
  </si>
  <si>
    <t>Contribution</t>
  </si>
  <si>
    <t>E(R) Portf:</t>
  </si>
  <si>
    <t>SR Portf:</t>
  </si>
  <si>
    <t>E(SR)</t>
  </si>
  <si>
    <t>Error Calc:</t>
  </si>
  <si>
    <t>Total Weights</t>
  </si>
  <si>
    <t>Portfolio Volatility Limit:</t>
  </si>
  <si>
    <t>Equal Contribution of Non-zero Weights:</t>
  </si>
  <si>
    <t>Portfolio Target Return:</t>
  </si>
  <si>
    <t>Annualized</t>
  </si>
  <si>
    <t>Monthly:</t>
  </si>
  <si>
    <t>Monthly</t>
  </si>
  <si>
    <t>Vol Wgts</t>
  </si>
  <si>
    <t>Avg Cor:</t>
  </si>
  <si>
    <t>Vers:</t>
  </si>
  <si>
    <t>By Strategy Type:</t>
  </si>
  <si>
    <t>Avg Vol:</t>
  </si>
  <si>
    <t>Vol</t>
  </si>
  <si>
    <t>Equity</t>
  </si>
  <si>
    <t>EMN</t>
  </si>
  <si>
    <t>% Contrib</t>
  </si>
  <si>
    <t>FIA</t>
  </si>
  <si>
    <t>Weight</t>
  </si>
  <si>
    <t>Contribution to:</t>
  </si>
  <si>
    <t>Return</t>
  </si>
  <si>
    <t>Annualized Return</t>
  </si>
  <si>
    <t>Annualised Std Dev</t>
  </si>
  <si>
    <t>SR</t>
  </si>
  <si>
    <t>Skewness</t>
  </si>
  <si>
    <t>Kurtosis</t>
  </si>
  <si>
    <t>Months available:</t>
  </si>
  <si>
    <t>Trailing months used:</t>
  </si>
  <si>
    <t>Calculated Correlations</t>
  </si>
  <si>
    <t>Number of Months Used:</t>
  </si>
  <si>
    <t>Months Available:</t>
  </si>
  <si>
    <t>Calculated Historical Performance Metrics</t>
  </si>
  <si>
    <t>1.5x pro-forma</t>
  </si>
  <si>
    <t>Manager Returns</t>
  </si>
  <si>
    <t>MF</t>
  </si>
  <si>
    <t>EM</t>
  </si>
  <si>
    <t>Convertible Arbitrage</t>
  </si>
  <si>
    <t>CTA Global</t>
  </si>
  <si>
    <t>Equity Market Neutral</t>
  </si>
  <si>
    <t>Event Driven</t>
  </si>
  <si>
    <t>Fixed Income Arbitrage</t>
  </si>
  <si>
    <t>Global Macro</t>
  </si>
  <si>
    <t>Long/Short Equity</t>
  </si>
  <si>
    <t>Directional</t>
  </si>
  <si>
    <t>Relative Value</t>
  </si>
  <si>
    <t>Eq Vol</t>
  </si>
  <si>
    <t>EDHEC Equal Volatility Contribution</t>
  </si>
  <si>
    <t>Type</t>
  </si>
</sst>
</file>

<file path=xl/styles.xml><?xml version="1.0" encoding="utf-8"?>
<styleSheet xmlns="http://schemas.openxmlformats.org/spreadsheetml/2006/main">
  <numFmts count="9">
    <numFmt numFmtId="43" formatCode="_(* #,##0.00_);_(* \(#,##0.00\);_(* &quot;-&quot;??_);_(@_)"/>
    <numFmt numFmtId="164" formatCode="0.0%"/>
    <numFmt numFmtId="165" formatCode="0.000%"/>
    <numFmt numFmtId="166" formatCode="_(* #,##0.0_);_(* \(#,##0.0\);_(* &quot;-&quot;?_);_(@_)"/>
    <numFmt numFmtId="167" formatCode="0.0"/>
    <numFmt numFmtId="168" formatCode="[$-F400]h:mm:ss\ AM/PM"/>
    <numFmt numFmtId="170" formatCode="_(* 0.0_);_(* \(0.0\);_(* &quot;-&quot;??_)"/>
    <numFmt numFmtId="171" formatCode="yyyy\-mm\-dd"/>
    <numFmt numFmtId="172" formatCode="0.0000"/>
  </numFmts>
  <fonts count="24"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</font>
    <font>
      <sz val="10"/>
      <color rgb="FF0033CC"/>
      <name val="Calibri"/>
      <family val="2"/>
    </font>
    <font>
      <sz val="10"/>
      <name val="Calibri"/>
      <family val="2"/>
    </font>
    <font>
      <u/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</font>
    <font>
      <sz val="10"/>
      <color theme="6" tint="-0.249977111117893"/>
      <name val="Calibri"/>
      <family val="2"/>
    </font>
    <font>
      <b/>
      <sz val="14"/>
      <name val="Calibri"/>
      <family val="2"/>
    </font>
    <font>
      <sz val="10"/>
      <color rgb="FFC00000"/>
      <name val="Calibri"/>
      <family val="2"/>
    </font>
    <font>
      <b/>
      <sz val="12"/>
      <color theme="9" tint="-0.499984740745262"/>
      <name val="Calibri"/>
      <family val="2"/>
    </font>
    <font>
      <b/>
      <sz val="10"/>
      <color theme="1"/>
      <name val="Arial"/>
      <family val="2"/>
    </font>
    <font>
      <sz val="10"/>
      <color theme="3" tint="0.39994506668294322"/>
      <name val="Arial"/>
      <family val="2"/>
    </font>
    <font>
      <sz val="10"/>
      <color theme="6" tint="-0.24994659260841701"/>
      <name val="Arial"/>
      <family val="2"/>
    </font>
    <font>
      <sz val="10"/>
      <color theme="4" tint="-0.249977111117893"/>
      <name val="Calibri"/>
      <family val="2"/>
    </font>
    <font>
      <sz val="10"/>
      <color rgb="FFFF0000"/>
      <name val="Arial"/>
      <family val="2"/>
    </font>
    <font>
      <sz val="11"/>
      <color rgb="FF3F3F76"/>
      <name val="Calibri"/>
      <family val="2"/>
      <scheme val="minor"/>
    </font>
    <font>
      <b/>
      <sz val="14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C99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5" fillId="0" borderId="0" applyProtection="0"/>
    <xf numFmtId="10" fontId="16" fillId="0" borderId="0" applyProtection="0"/>
    <xf numFmtId="0" fontId="19" fillId="4" borderId="8" applyNumberFormat="0" applyAlignment="0" applyProtection="0"/>
  </cellStyleXfs>
  <cellXfs count="89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6" fillId="0" borderId="0" xfId="0" applyFont="1"/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0" xfId="0" applyFont="1"/>
    <xf numFmtId="0" fontId="4" fillId="0" borderId="0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4" fillId="0" borderId="0" xfId="0" applyFont="1" applyAlignment="1">
      <alignment horizontal="right"/>
    </xf>
    <xf numFmtId="10" fontId="4" fillId="0" borderId="0" xfId="2" applyNumberFormat="1" applyFont="1" applyBorder="1" applyAlignment="1">
      <alignment horizontal="center"/>
    </xf>
    <xf numFmtId="164" fontId="8" fillId="0" borderId="0" xfId="2" applyNumberFormat="1" applyFont="1" applyBorder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164" fontId="4" fillId="0" borderId="0" xfId="0" applyNumberFormat="1" applyFont="1" applyBorder="1"/>
    <xf numFmtId="0" fontId="4" fillId="0" borderId="0" xfId="0" applyFont="1" applyBorder="1" applyAlignment="1">
      <alignment horizontal="right"/>
    </xf>
    <xf numFmtId="164" fontId="4" fillId="0" borderId="0" xfId="2" applyNumberFormat="1" applyFont="1" applyBorder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5" xfId="2" applyNumberFormat="1" applyFont="1" applyBorder="1" applyAlignment="1">
      <alignment horizontal="center"/>
    </xf>
    <xf numFmtId="164" fontId="6" fillId="0" borderId="0" xfId="2" applyNumberFormat="1" applyFont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9" fontId="5" fillId="0" borderId="0" xfId="2" applyNumberFormat="1" applyFon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/>
    <xf numFmtId="165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Border="1" applyAlignment="1">
      <alignment horizontal="center" textRotation="90" wrapText="1"/>
    </xf>
    <xf numFmtId="0" fontId="7" fillId="0" borderId="0" xfId="0" applyFont="1" applyBorder="1" applyAlignment="1">
      <alignment horizontal="left" wrapText="1"/>
    </xf>
    <xf numFmtId="164" fontId="6" fillId="3" borderId="0" xfId="2" applyNumberFormat="1" applyFont="1" applyFill="1" applyAlignment="1">
      <alignment horizontal="center"/>
    </xf>
    <xf numFmtId="164" fontId="4" fillId="0" borderId="0" xfId="2" applyNumberFormat="1" applyFont="1" applyAlignment="1">
      <alignment horizontal="center"/>
    </xf>
    <xf numFmtId="167" fontId="4" fillId="0" borderId="0" xfId="2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64" fontId="6" fillId="0" borderId="0" xfId="2" quotePrefix="1" applyNumberFormat="1" applyFont="1" applyAlignment="1">
      <alignment horizontal="center"/>
    </xf>
    <xf numFmtId="0" fontId="4" fillId="0" borderId="0" xfId="2" applyNumberFormat="1" applyFont="1" applyBorder="1"/>
    <xf numFmtId="9" fontId="6" fillId="0" borderId="0" xfId="0" applyNumberFormat="1" applyFont="1"/>
    <xf numFmtId="0" fontId="6" fillId="0" borderId="6" xfId="0" applyFont="1" applyBorder="1"/>
    <xf numFmtId="2" fontId="10" fillId="0" borderId="0" xfId="2" applyNumberFormat="1" applyFont="1" applyBorder="1" applyAlignment="1">
      <alignment horizontal="center"/>
    </xf>
    <xf numFmtId="0" fontId="4" fillId="0" borderId="0" xfId="1" applyNumberFormat="1" applyFont="1" applyBorder="1"/>
    <xf numFmtId="164" fontId="12" fillId="0" borderId="0" xfId="2" applyNumberFormat="1" applyFont="1" applyBorder="1" applyAlignment="1">
      <alignment horizontal="center"/>
    </xf>
    <xf numFmtId="9" fontId="10" fillId="0" borderId="6" xfId="2" applyNumberFormat="1" applyFont="1" applyBorder="1" applyAlignment="1">
      <alignment horizontal="center"/>
    </xf>
    <xf numFmtId="0" fontId="4" fillId="0" borderId="6" xfId="0" applyFont="1" applyBorder="1"/>
    <xf numFmtId="164" fontId="8" fillId="0" borderId="0" xfId="0" applyNumberFormat="1" applyFont="1" applyBorder="1" applyAlignment="1">
      <alignment horizontal="right"/>
    </xf>
    <xf numFmtId="9" fontId="4" fillId="0" borderId="0" xfId="0" applyNumberFormat="1" applyFont="1" applyBorder="1" applyAlignment="1">
      <alignment horizontal="center"/>
    </xf>
    <xf numFmtId="22" fontId="6" fillId="0" borderId="0" xfId="0" applyNumberFormat="1" applyFont="1" applyAlignment="1">
      <alignment horizontal="left"/>
    </xf>
    <xf numFmtId="164" fontId="4" fillId="0" borderId="0" xfId="2" applyNumberFormat="1" applyFont="1" applyBorder="1" applyAlignment="1">
      <alignment horizontal="center"/>
    </xf>
    <xf numFmtId="9" fontId="10" fillId="0" borderId="7" xfId="2" applyNumberFormat="1" applyFont="1" applyBorder="1" applyAlignment="1">
      <alignment horizontal="center"/>
    </xf>
    <xf numFmtId="166" fontId="6" fillId="0" borderId="0" xfId="0" applyNumberFormat="1" applyFont="1"/>
    <xf numFmtId="9" fontId="4" fillId="0" borderId="0" xfId="2" applyNumberFormat="1" applyFont="1" applyBorder="1" applyAlignment="1">
      <alignment horizontal="center"/>
    </xf>
    <xf numFmtId="9" fontId="8" fillId="0" borderId="0" xfId="2" applyNumberFormat="1" applyFont="1" applyBorder="1" applyAlignment="1">
      <alignment horizontal="center"/>
    </xf>
    <xf numFmtId="0" fontId="14" fillId="0" borderId="0" xfId="0" applyFont="1"/>
    <xf numFmtId="1" fontId="6" fillId="0" borderId="0" xfId="0" applyNumberFormat="1" applyFont="1"/>
    <xf numFmtId="0" fontId="0" fillId="0" borderId="0" xfId="0" applyAlignment="1">
      <alignment horizontal="center" wrapText="1"/>
    </xf>
    <xf numFmtId="0" fontId="4" fillId="0" borderId="2" xfId="0" applyFont="1" applyBorder="1" applyAlignment="1">
      <alignment horizontal="center" textRotation="90" wrapText="1"/>
    </xf>
    <xf numFmtId="0" fontId="4" fillId="0" borderId="3" xfId="0" applyFont="1" applyBorder="1" applyAlignment="1">
      <alignment horizontal="center" textRotation="90" wrapText="1"/>
    </xf>
    <xf numFmtId="0" fontId="4" fillId="0" borderId="4" xfId="0" applyFont="1" applyBorder="1" applyAlignment="1">
      <alignment horizontal="center" textRotation="90" wrapText="1"/>
    </xf>
    <xf numFmtId="170" fontId="4" fillId="2" borderId="0" xfId="2" applyNumberFormat="1" applyFont="1" applyFill="1" applyBorder="1" applyAlignment="1">
      <alignment horizontal="center"/>
    </xf>
    <xf numFmtId="10" fontId="4" fillId="0" borderId="0" xfId="2" quotePrefix="1" applyNumberFormat="1" applyFont="1" applyBorder="1" applyAlignment="1">
      <alignment horizontal="center"/>
    </xf>
    <xf numFmtId="164" fontId="4" fillId="0" borderId="5" xfId="2" quotePrefix="1" applyNumberFormat="1" applyFont="1" applyBorder="1" applyAlignment="1">
      <alignment horizontal="center"/>
    </xf>
    <xf numFmtId="0" fontId="4" fillId="3" borderId="0" xfId="2" quotePrefix="1" applyNumberFormat="1" applyFont="1" applyFill="1" applyBorder="1" applyAlignment="1">
      <alignment horizontal="center"/>
    </xf>
    <xf numFmtId="0" fontId="17" fillId="0" borderId="0" xfId="0" applyFont="1"/>
    <xf numFmtId="0" fontId="17" fillId="0" borderId="0" xfId="0" applyFont="1" applyBorder="1"/>
    <xf numFmtId="0" fontId="18" fillId="0" borderId="0" xfId="0" applyFont="1"/>
    <xf numFmtId="167" fontId="0" fillId="0" borderId="0" xfId="0" applyNumberFormat="1" applyAlignment="1">
      <alignment horizontal="center"/>
    </xf>
    <xf numFmtId="0" fontId="20" fillId="0" borderId="0" xfId="0" applyFont="1"/>
    <xf numFmtId="0" fontId="14" fillId="0" borderId="0" xfId="0" applyFont="1" applyAlignment="1">
      <alignment horizontal="center" wrapText="1"/>
    </xf>
    <xf numFmtId="0" fontId="19" fillId="4" borderId="8" xfId="5"/>
    <xf numFmtId="164" fontId="0" fillId="0" borderId="0" xfId="2" applyNumberFormat="1" applyFont="1" applyAlignment="1">
      <alignment horizontal="center"/>
    </xf>
    <xf numFmtId="167" fontId="0" fillId="0" borderId="0" xfId="1" applyNumberFormat="1" applyFont="1" applyAlignment="1">
      <alignment horizontal="center"/>
    </xf>
    <xf numFmtId="2" fontId="0" fillId="0" borderId="0" xfId="2" applyNumberFormat="1" applyFont="1" applyAlignment="1">
      <alignment horizontal="center"/>
    </xf>
    <xf numFmtId="167" fontId="21" fillId="0" borderId="0" xfId="0" applyNumberFormat="1" applyFont="1" applyAlignment="1">
      <alignment horizontal="center"/>
    </xf>
    <xf numFmtId="10" fontId="0" fillId="0" borderId="0" xfId="2" applyNumberFormat="1" applyFont="1" applyAlignment="1">
      <alignment horizontal="center"/>
    </xf>
    <xf numFmtId="0" fontId="0" fillId="0" borderId="0" xfId="0" applyFont="1"/>
    <xf numFmtId="171" fontId="0" fillId="0" borderId="0" xfId="0" applyNumberFormat="1" applyFont="1"/>
    <xf numFmtId="0" fontId="0" fillId="0" borderId="0" xfId="0" applyFont="1" applyAlignment="1">
      <alignment horizontal="center" wrapText="1"/>
    </xf>
    <xf numFmtId="171" fontId="22" fillId="4" borderId="8" xfId="5" applyNumberFormat="1" applyFont="1"/>
    <xf numFmtId="10" fontId="23" fillId="0" borderId="0" xfId="2" applyNumberFormat="1" applyFont="1" applyAlignment="1">
      <alignment horizontal="center"/>
    </xf>
    <xf numFmtId="172" fontId="0" fillId="0" borderId="0" xfId="0" applyNumberFormat="1" applyFont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22" fontId="6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10" fontId="0" fillId="0" borderId="0" xfId="0" applyNumberFormat="1"/>
    <xf numFmtId="168" fontId="13" fillId="0" borderId="0" xfId="0" applyNumberFormat="1" applyFont="1" applyBorder="1" applyAlignment="1"/>
  </cellXfs>
  <cellStyles count="6">
    <cellStyle name="Comma" xfId="1" builtinId="3"/>
    <cellStyle name="Data" xfId="3"/>
    <cellStyle name="Input" xfId="5" builtinId="20"/>
    <cellStyle name="Lookup" xfId="4"/>
    <cellStyle name="Normal" xfId="0" builtinId="0"/>
    <cellStyle name="Percent" xfId="2" builtinId="5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Weight by Type</a:t>
            </a:r>
          </a:p>
        </c:rich>
      </c:tx>
      <c:layout/>
    </c:title>
    <c:plotArea>
      <c:layout/>
      <c:pieChart>
        <c:varyColors val="1"/>
        <c:ser>
          <c:idx val="1"/>
          <c:order val="1"/>
          <c:dLbls>
            <c:showCatName val="1"/>
            <c:showPercent val="1"/>
            <c:showLeaderLines val="1"/>
          </c:dLbls>
          <c:cat>
            <c:strRef>
              <c:f>Portfolios!$C$43:$C$48</c:f>
              <c:strCache>
                <c:ptCount val="6"/>
                <c:pt idx="0">
                  <c:v>Relative Value</c:v>
                </c:pt>
                <c:pt idx="1">
                  <c:v>Directional</c:v>
                </c:pt>
                <c:pt idx="2">
                  <c:v>Vol</c:v>
                </c:pt>
                <c:pt idx="3">
                  <c:v>Equity</c:v>
                </c:pt>
                <c:pt idx="4">
                  <c:v>FIA</c:v>
                </c:pt>
                <c:pt idx="5">
                  <c:v>EM</c:v>
                </c:pt>
              </c:strCache>
            </c:strRef>
          </c:cat>
          <c:val>
            <c:numRef>
              <c:f>Portfolios!$E$43:$E$48</c:f>
              <c:numCache>
                <c:formatCode>0%</c:formatCode>
                <c:ptCount val="6"/>
                <c:pt idx="0">
                  <c:v>0.64009335848019921</c:v>
                </c:pt>
                <c:pt idx="1">
                  <c:v>0.35990664151980167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0"/>
          <c:order val="0"/>
          <c:dLbls>
            <c:showCatName val="1"/>
            <c:showPercent val="1"/>
            <c:showLeaderLines val="1"/>
          </c:dLbls>
          <c:cat>
            <c:strRef>
              <c:f>Portfolios!$C$43:$C$48</c:f>
              <c:strCache>
                <c:ptCount val="6"/>
                <c:pt idx="0">
                  <c:v>Relative Value</c:v>
                </c:pt>
                <c:pt idx="1">
                  <c:v>Directional</c:v>
                </c:pt>
                <c:pt idx="2">
                  <c:v>Vol</c:v>
                </c:pt>
                <c:pt idx="3">
                  <c:v>Equity</c:v>
                </c:pt>
                <c:pt idx="4">
                  <c:v>FIA</c:v>
                </c:pt>
                <c:pt idx="5">
                  <c:v>EM</c:v>
                </c:pt>
              </c:strCache>
            </c:strRef>
          </c:cat>
          <c:val>
            <c:numRef>
              <c:f>Portfolios!$E$43:$E$48</c:f>
              <c:numCache>
                <c:formatCode>0%</c:formatCode>
                <c:ptCount val="6"/>
                <c:pt idx="0">
                  <c:v>0.64009335848019921</c:v>
                </c:pt>
                <c:pt idx="1">
                  <c:v>0.35990664151980167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%Vol by Type</a:t>
            </a:r>
          </a:p>
        </c:rich>
      </c:tx>
      <c:layout/>
    </c:title>
    <c:plotArea>
      <c:layout/>
      <c:pieChart>
        <c:varyColors val="1"/>
        <c:ser>
          <c:idx val="1"/>
          <c:order val="1"/>
          <c:dLbls>
            <c:showCatName val="1"/>
            <c:showPercent val="1"/>
            <c:showLeaderLines val="1"/>
          </c:dLbls>
          <c:cat>
            <c:strRef>
              <c:f>Portfolios!$C$43:$C$48</c:f>
              <c:strCache>
                <c:ptCount val="6"/>
                <c:pt idx="0">
                  <c:v>Relative Value</c:v>
                </c:pt>
                <c:pt idx="1">
                  <c:v>Directional</c:v>
                </c:pt>
                <c:pt idx="2">
                  <c:v>Vol</c:v>
                </c:pt>
                <c:pt idx="3">
                  <c:v>Equity</c:v>
                </c:pt>
                <c:pt idx="4">
                  <c:v>FIA</c:v>
                </c:pt>
                <c:pt idx="5">
                  <c:v>EM</c:v>
                </c:pt>
              </c:strCache>
            </c:strRef>
          </c:cat>
          <c:val>
            <c:numRef>
              <c:f>Portfolios!$F$43:$F$48</c:f>
              <c:numCache>
                <c:formatCode>0%</c:formatCode>
                <c:ptCount val="6"/>
                <c:pt idx="0">
                  <c:v>0.57142794022094578</c:v>
                </c:pt>
                <c:pt idx="1">
                  <c:v>0.42857205977905416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0"/>
          <c:order val="0"/>
          <c:dLbls>
            <c:showCatName val="1"/>
            <c:showPercent val="1"/>
            <c:showLeaderLines val="1"/>
          </c:dLbls>
          <c:cat>
            <c:strRef>
              <c:f>Portfolios!$C$43:$C$48</c:f>
              <c:strCache>
                <c:ptCount val="6"/>
                <c:pt idx="0">
                  <c:v>Relative Value</c:v>
                </c:pt>
                <c:pt idx="1">
                  <c:v>Directional</c:v>
                </c:pt>
                <c:pt idx="2">
                  <c:v>Vol</c:v>
                </c:pt>
                <c:pt idx="3">
                  <c:v>Equity</c:v>
                </c:pt>
                <c:pt idx="4">
                  <c:v>FIA</c:v>
                </c:pt>
                <c:pt idx="5">
                  <c:v>EM</c:v>
                </c:pt>
              </c:strCache>
            </c:strRef>
          </c:cat>
          <c:val>
            <c:numRef>
              <c:f>Portfolios!$E$43:$E$48</c:f>
              <c:numCache>
                <c:formatCode>0%</c:formatCode>
                <c:ptCount val="6"/>
                <c:pt idx="0">
                  <c:v>0.64009335848019921</c:v>
                </c:pt>
                <c:pt idx="1">
                  <c:v>0.35990664151980167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Contribution to Volatility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%ContrVol</c:v>
          </c:tx>
          <c:cat>
            <c:strRef>
              <c:f>Portfolios!$C$5:$C$20</c:f>
              <c:strCache>
                <c:ptCount val="7"/>
                <c:pt idx="0">
                  <c:v>Convertible Arbitrage</c:v>
                </c:pt>
                <c:pt idx="1">
                  <c:v>CTA Global</c:v>
                </c:pt>
                <c:pt idx="2">
                  <c:v>Equity Market Neutral</c:v>
                </c:pt>
                <c:pt idx="3">
                  <c:v>Event Driven</c:v>
                </c:pt>
                <c:pt idx="4">
                  <c:v>Fixed Income Arbitrage</c:v>
                </c:pt>
                <c:pt idx="5">
                  <c:v>Global Macro</c:v>
                </c:pt>
                <c:pt idx="6">
                  <c:v>Long/Short Equity</c:v>
                </c:pt>
              </c:strCache>
            </c:strRef>
          </c:cat>
          <c:val>
            <c:numRef>
              <c:f>Portfolios!$BW$5:$BW$20</c:f>
              <c:numCache>
                <c:formatCode>0.0%</c:formatCode>
                <c:ptCount val="7"/>
                <c:pt idx="0">
                  <c:v>0.1428568397194655</c:v>
                </c:pt>
                <c:pt idx="1">
                  <c:v>0.14285806025010434</c:v>
                </c:pt>
                <c:pt idx="2">
                  <c:v>0.14285656820559117</c:v>
                </c:pt>
                <c:pt idx="3">
                  <c:v>0.14285744684267399</c:v>
                </c:pt>
                <c:pt idx="4">
                  <c:v>0.14285708545321515</c:v>
                </c:pt>
                <c:pt idx="5">
                  <c:v>0.14285731968392115</c:v>
                </c:pt>
                <c:pt idx="6">
                  <c:v>0.14285667984502864</c:v>
                </c:pt>
              </c:numCache>
            </c:numRef>
          </c:val>
        </c:ser>
        <c:gapWidth val="75"/>
        <c:overlap val="-25"/>
        <c:axId val="221233920"/>
        <c:axId val="221235456"/>
      </c:barChart>
      <c:lineChart>
        <c:grouping val="standard"/>
        <c:ser>
          <c:idx val="1"/>
          <c:order val="1"/>
          <c:tx>
            <c:v>Weight</c:v>
          </c:tx>
          <c:marker>
            <c:symbol val="square"/>
            <c:size val="5"/>
          </c:marker>
          <c:val>
            <c:numRef>
              <c:f>Portfolios!$E$5:$E$20</c:f>
              <c:numCache>
                <c:formatCode>0.0%</c:formatCode>
                <c:ptCount val="7"/>
                <c:pt idx="0">
                  <c:v>0.11543924485383253</c:v>
                </c:pt>
                <c:pt idx="1">
                  <c:v>0.14744195259877835</c:v>
                </c:pt>
                <c:pt idx="2">
                  <c:v>0.24022072837568711</c:v>
                </c:pt>
                <c:pt idx="3">
                  <c:v>0.108675112324941</c:v>
                </c:pt>
                <c:pt idx="4">
                  <c:v>0.17575827292573856</c:v>
                </c:pt>
                <c:pt idx="5">
                  <c:v>0.12071984185850346</c:v>
                </c:pt>
                <c:pt idx="6">
                  <c:v>9.1744847062519813E-2</c:v>
                </c:pt>
              </c:numCache>
            </c:numRef>
          </c:val>
        </c:ser>
        <c:marker val="1"/>
        <c:axId val="221233920"/>
        <c:axId val="221235456"/>
      </c:lineChart>
      <c:catAx>
        <c:axId val="221233920"/>
        <c:scaling>
          <c:orientation val="minMax"/>
        </c:scaling>
        <c:axPos val="b"/>
        <c:majorTickMark val="none"/>
        <c:tickLblPos val="low"/>
        <c:crossAx val="221235456"/>
        <c:crosses val="autoZero"/>
        <c:auto val="1"/>
        <c:lblAlgn val="ctr"/>
        <c:lblOffset val="100"/>
      </c:catAx>
      <c:valAx>
        <c:axId val="221235456"/>
        <c:scaling>
          <c:orientation val="minMax"/>
        </c:scaling>
        <c:axPos val="l"/>
        <c:majorGridlines/>
        <c:numFmt formatCode="0.0%" sourceLinked="1"/>
        <c:majorTickMark val="none"/>
        <c:tickLblPos val="nextTo"/>
        <c:spPr>
          <a:ln w="9525">
            <a:noFill/>
          </a:ln>
        </c:spPr>
        <c:crossAx val="221233920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41</xdr:row>
      <xdr:rowOff>0</xdr:rowOff>
    </xdr:from>
    <xdr:to>
      <xdr:col>13</xdr:col>
      <xdr:colOff>171450</xdr:colOff>
      <xdr:row>60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171450</xdr:colOff>
      <xdr:row>41</xdr:row>
      <xdr:rowOff>0</xdr:rowOff>
    </xdr:from>
    <xdr:to>
      <xdr:col>73</xdr:col>
      <xdr:colOff>0</xdr:colOff>
      <xdr:row>60</xdr:row>
      <xdr:rowOff>1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73</xdr:col>
      <xdr:colOff>0</xdr:colOff>
      <xdr:row>41</xdr:row>
      <xdr:rowOff>0</xdr:rowOff>
    </xdr:from>
    <xdr:to>
      <xdr:col>85</xdr:col>
      <xdr:colOff>47625</xdr:colOff>
      <xdr:row>60</xdr:row>
      <xdr:rowOff>1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AG256"/>
  <sheetViews>
    <sheetView zoomScale="85" zoomScaleNormal="85" workbookViewId="0">
      <pane xSplit="1" ySplit="3" topLeftCell="B223" activePane="bottomRight" state="frozen"/>
      <selection activeCell="E42" sqref="E42"/>
      <selection pane="topRight" activeCell="E42" sqref="E42"/>
      <selection pane="bottomLeft" activeCell="E42" sqref="E42"/>
      <selection pane="bottomRight" activeCell="D3" sqref="D3:H3"/>
    </sheetView>
  </sheetViews>
  <sheetFormatPr defaultRowHeight="12.75"/>
  <cols>
    <col min="1" max="1" width="10.5703125" style="77" bestFit="1" customWidth="1"/>
    <col min="2" max="16384" width="9.140625" style="77"/>
  </cols>
  <sheetData>
    <row r="1" spans="1:33" ht="18">
      <c r="A1" s="69" t="s">
        <v>51</v>
      </c>
      <c r="B1" s="67"/>
    </row>
    <row r="2" spans="1:33">
      <c r="H2" t="s">
        <v>50</v>
      </c>
    </row>
    <row r="3" spans="1:33" s="79" customFormat="1">
      <c r="B3" t="s">
        <v>54</v>
      </c>
      <c r="C3" t="s">
        <v>55</v>
      </c>
      <c r="D3" t="s">
        <v>56</v>
      </c>
      <c r="E3" t="s">
        <v>57</v>
      </c>
      <c r="F3" t="s">
        <v>58</v>
      </c>
      <c r="G3" t="s">
        <v>59</v>
      </c>
      <c r="H3" t="s">
        <v>60</v>
      </c>
      <c r="O3" s="57"/>
    </row>
    <row r="4" spans="1:33">
      <c r="A4" s="80">
        <v>33816</v>
      </c>
      <c r="B4" s="81"/>
      <c r="C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</row>
    <row r="5" spans="1:33">
      <c r="A5" s="78">
        <f>DATE(YEAR(A4),MONTH(A4)+2,0)</f>
        <v>33847</v>
      </c>
      <c r="B5" s="81"/>
      <c r="C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</row>
    <row r="6" spans="1:33">
      <c r="A6" s="78">
        <f t="shared" ref="A6:A69" si="0">DATE(YEAR(A5),MONTH(A5)+2,0)</f>
        <v>33877</v>
      </c>
      <c r="B6" s="81"/>
      <c r="C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</row>
    <row r="7" spans="1:33">
      <c r="A7" s="78">
        <f t="shared" si="0"/>
        <v>33908</v>
      </c>
      <c r="B7" s="81"/>
      <c r="C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</row>
    <row r="8" spans="1:33">
      <c r="A8" s="78">
        <f t="shared" si="0"/>
        <v>33938</v>
      </c>
      <c r="B8" s="81"/>
      <c r="C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</row>
    <row r="9" spans="1:33">
      <c r="A9" s="78">
        <f t="shared" si="0"/>
        <v>33969</v>
      </c>
      <c r="B9" s="81"/>
      <c r="C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</row>
    <row r="10" spans="1:33">
      <c r="A10" s="78">
        <f t="shared" si="0"/>
        <v>34000</v>
      </c>
      <c r="B10" s="81"/>
      <c r="C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</row>
    <row r="11" spans="1:33">
      <c r="A11" s="78">
        <f t="shared" si="0"/>
        <v>34028</v>
      </c>
      <c r="B11" s="81"/>
      <c r="C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</row>
    <row r="12" spans="1:33">
      <c r="A12" s="78">
        <f t="shared" si="0"/>
        <v>34059</v>
      </c>
      <c r="B12" s="81"/>
      <c r="C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</row>
    <row r="13" spans="1:33">
      <c r="A13" s="78">
        <f t="shared" si="0"/>
        <v>34089</v>
      </c>
      <c r="B13" s="81"/>
      <c r="C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</row>
    <row r="14" spans="1:33">
      <c r="A14" s="78">
        <f t="shared" si="0"/>
        <v>34120</v>
      </c>
      <c r="B14" s="81"/>
      <c r="C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</row>
    <row r="15" spans="1:33">
      <c r="A15" s="78">
        <f t="shared" si="0"/>
        <v>34150</v>
      </c>
      <c r="B15" s="81"/>
      <c r="C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</row>
    <row r="16" spans="1:33">
      <c r="A16" s="78">
        <f t="shared" si="0"/>
        <v>34181</v>
      </c>
      <c r="B16" s="81"/>
      <c r="C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</row>
    <row r="17" spans="1:33">
      <c r="A17" s="78">
        <f t="shared" si="0"/>
        <v>34212</v>
      </c>
      <c r="B17" s="81"/>
      <c r="C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</row>
    <row r="18" spans="1:33">
      <c r="A18" s="78">
        <f t="shared" si="0"/>
        <v>34242</v>
      </c>
      <c r="B18" s="81"/>
      <c r="C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</row>
    <row r="19" spans="1:33">
      <c r="A19" s="78">
        <f t="shared" si="0"/>
        <v>34273</v>
      </c>
      <c r="B19" s="81"/>
      <c r="C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</row>
    <row r="20" spans="1:33">
      <c r="A20" s="78">
        <f t="shared" si="0"/>
        <v>34303</v>
      </c>
      <c r="B20" s="81"/>
      <c r="C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</row>
    <row r="21" spans="1:33">
      <c r="A21" s="78">
        <f t="shared" si="0"/>
        <v>34334</v>
      </c>
      <c r="B21" s="81"/>
      <c r="C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</row>
    <row r="22" spans="1:33">
      <c r="A22" s="78">
        <f t="shared" si="0"/>
        <v>34365</v>
      </c>
      <c r="B22" s="81"/>
      <c r="C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</row>
    <row r="23" spans="1:33">
      <c r="A23" s="78">
        <f t="shared" si="0"/>
        <v>34393</v>
      </c>
      <c r="B23" s="81"/>
      <c r="C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</row>
    <row r="24" spans="1:33">
      <c r="A24" s="78">
        <f t="shared" si="0"/>
        <v>34424</v>
      </c>
      <c r="B24" s="81"/>
      <c r="C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</row>
    <row r="25" spans="1:33">
      <c r="A25" s="78">
        <f t="shared" si="0"/>
        <v>34454</v>
      </c>
      <c r="B25" s="81"/>
      <c r="C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</row>
    <row r="26" spans="1:33">
      <c r="A26" s="78">
        <f t="shared" si="0"/>
        <v>34485</v>
      </c>
      <c r="B26" s="81"/>
      <c r="C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</row>
    <row r="27" spans="1:33">
      <c r="A27" s="78">
        <f t="shared" si="0"/>
        <v>34515</v>
      </c>
      <c r="B27" s="81"/>
      <c r="C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</row>
    <row r="28" spans="1:33">
      <c r="A28" s="78">
        <f t="shared" si="0"/>
        <v>34546</v>
      </c>
      <c r="B28" s="81"/>
      <c r="C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</row>
    <row r="29" spans="1:33">
      <c r="A29" s="78">
        <f t="shared" si="0"/>
        <v>34577</v>
      </c>
      <c r="B29" s="81"/>
      <c r="C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</row>
    <row r="30" spans="1:33">
      <c r="A30" s="78">
        <f t="shared" si="0"/>
        <v>34607</v>
      </c>
      <c r="B30" s="81"/>
      <c r="C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</row>
    <row r="31" spans="1:33">
      <c r="A31" s="78">
        <f t="shared" si="0"/>
        <v>34638</v>
      </c>
      <c r="B31" s="81"/>
      <c r="C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</row>
    <row r="32" spans="1:33">
      <c r="A32" s="78">
        <f t="shared" si="0"/>
        <v>34668</v>
      </c>
      <c r="B32" s="81"/>
      <c r="C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</row>
    <row r="33" spans="1:33">
      <c r="A33" s="78">
        <f t="shared" si="0"/>
        <v>34699</v>
      </c>
      <c r="B33" s="81"/>
      <c r="C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</row>
    <row r="34" spans="1:33">
      <c r="A34" s="78">
        <f t="shared" si="0"/>
        <v>34730</v>
      </c>
      <c r="B34" s="81"/>
      <c r="C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</row>
    <row r="35" spans="1:33">
      <c r="A35" s="78">
        <f t="shared" si="0"/>
        <v>34758</v>
      </c>
      <c r="B35" s="81"/>
      <c r="C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</row>
    <row r="36" spans="1:33">
      <c r="A36" s="78">
        <f t="shared" si="0"/>
        <v>34789</v>
      </c>
      <c r="B36" s="81"/>
      <c r="C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</row>
    <row r="37" spans="1:33">
      <c r="A37" s="78">
        <f t="shared" si="0"/>
        <v>34819</v>
      </c>
      <c r="B37" s="81"/>
      <c r="C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</row>
    <row r="38" spans="1:33">
      <c r="A38" s="78">
        <f t="shared" si="0"/>
        <v>34850</v>
      </c>
      <c r="B38" s="81"/>
      <c r="C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</row>
    <row r="39" spans="1:33">
      <c r="A39" s="78">
        <f t="shared" si="0"/>
        <v>34880</v>
      </c>
      <c r="B39" s="81"/>
      <c r="C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</row>
    <row r="40" spans="1:33">
      <c r="A40" s="78">
        <f t="shared" si="0"/>
        <v>34911</v>
      </c>
      <c r="B40" s="81"/>
      <c r="C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</row>
    <row r="41" spans="1:33">
      <c r="A41" s="78">
        <f t="shared" si="0"/>
        <v>34942</v>
      </c>
      <c r="B41" s="81"/>
      <c r="C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</row>
    <row r="42" spans="1:33">
      <c r="A42" s="78">
        <f t="shared" si="0"/>
        <v>34972</v>
      </c>
      <c r="B42" s="81"/>
      <c r="C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</row>
    <row r="43" spans="1:33">
      <c r="A43" s="78">
        <f t="shared" si="0"/>
        <v>35003</v>
      </c>
      <c r="B43" s="81"/>
      <c r="C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</row>
    <row r="44" spans="1:33">
      <c r="A44" s="78">
        <f t="shared" si="0"/>
        <v>35033</v>
      </c>
      <c r="B44" s="81"/>
      <c r="C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</row>
    <row r="45" spans="1:33">
      <c r="A45" s="78">
        <f t="shared" si="0"/>
        <v>35064</v>
      </c>
      <c r="B45" s="81"/>
      <c r="C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</row>
    <row r="46" spans="1:33">
      <c r="A46" s="78">
        <f t="shared" si="0"/>
        <v>35095</v>
      </c>
      <c r="B46" s="81"/>
      <c r="C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</row>
    <row r="47" spans="1:33">
      <c r="A47" s="78">
        <f t="shared" si="0"/>
        <v>35124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</row>
    <row r="48" spans="1:33">
      <c r="A48" s="78">
        <f t="shared" si="0"/>
        <v>35155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</row>
    <row r="49" spans="1:33">
      <c r="A49" s="78">
        <f t="shared" si="0"/>
        <v>35185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</row>
    <row r="50" spans="1:33">
      <c r="A50" s="78">
        <f t="shared" si="0"/>
        <v>35216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</row>
    <row r="51" spans="1:33">
      <c r="A51" s="78">
        <f t="shared" si="0"/>
        <v>35246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</row>
    <row r="52" spans="1:33">
      <c r="A52" s="78">
        <f t="shared" si="0"/>
        <v>35277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</row>
    <row r="53" spans="1:33">
      <c r="A53" s="78">
        <f t="shared" si="0"/>
        <v>35308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</row>
    <row r="54" spans="1:33">
      <c r="A54" s="78">
        <f t="shared" si="0"/>
        <v>35338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</row>
    <row r="55" spans="1:33">
      <c r="A55" s="78">
        <f t="shared" si="0"/>
        <v>35369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</row>
    <row r="56" spans="1:33">
      <c r="A56" s="78">
        <f t="shared" si="0"/>
        <v>35399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</row>
    <row r="57" spans="1:33">
      <c r="A57" s="78">
        <f t="shared" si="0"/>
        <v>35430</v>
      </c>
      <c r="B57"/>
      <c r="C57"/>
      <c r="I57" s="81"/>
      <c r="J57" s="81"/>
      <c r="K57" s="81"/>
      <c r="L57" s="81"/>
      <c r="M57" s="81"/>
      <c r="N57" s="81"/>
      <c r="O57" s="81"/>
      <c r="P57" s="81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</row>
    <row r="58" spans="1:33">
      <c r="A58" s="78">
        <f t="shared" si="0"/>
        <v>35461</v>
      </c>
      <c r="B58" s="87">
        <v>1.1900000000000001E-2</v>
      </c>
      <c r="C58" s="87">
        <v>3.9300000000000002E-2</v>
      </c>
      <c r="D58" s="87">
        <v>1.89E-2</v>
      </c>
      <c r="E58" s="87">
        <v>2.1299999999999999E-2</v>
      </c>
      <c r="F58" s="87">
        <v>1.9099999999999999E-2</v>
      </c>
      <c r="G58" s="87">
        <v>5.7299999999999997E-2</v>
      </c>
      <c r="H58" s="87">
        <v>2.81E-2</v>
      </c>
      <c r="I58" s="81"/>
      <c r="J58" s="81"/>
      <c r="K58" s="81"/>
      <c r="L58" s="81"/>
      <c r="M58" s="81"/>
      <c r="N58" s="81"/>
      <c r="O58" s="81"/>
      <c r="P58" s="81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</row>
    <row r="59" spans="1:33">
      <c r="A59" s="78">
        <f t="shared" si="0"/>
        <v>35489</v>
      </c>
      <c r="B59" s="87">
        <v>1.23E-2</v>
      </c>
      <c r="C59" s="87">
        <v>2.98E-2</v>
      </c>
      <c r="D59" s="87">
        <v>1.01E-2</v>
      </c>
      <c r="E59" s="87">
        <v>8.3999999999999995E-3</v>
      </c>
      <c r="F59" s="87">
        <v>1.2200000000000001E-2</v>
      </c>
      <c r="G59" s="87">
        <v>1.7500000000000002E-2</v>
      </c>
      <c r="H59" s="87">
        <v>-5.9999999999999995E-4</v>
      </c>
      <c r="I59" s="81"/>
      <c r="J59" s="81"/>
      <c r="K59" s="81"/>
      <c r="L59" s="81"/>
      <c r="M59" s="81"/>
      <c r="N59" s="81"/>
      <c r="O59" s="81"/>
      <c r="P59" s="81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</row>
    <row r="60" spans="1:33">
      <c r="A60" s="78">
        <f t="shared" si="0"/>
        <v>35520</v>
      </c>
      <c r="B60" s="87">
        <v>7.7999999999999996E-3</v>
      </c>
      <c r="C60" s="87">
        <v>-2.0999999999999999E-3</v>
      </c>
      <c r="D60" s="87">
        <v>1.6000000000000001E-3</v>
      </c>
      <c r="E60" s="87">
        <v>-2.3E-3</v>
      </c>
      <c r="F60" s="87">
        <v>1.09E-2</v>
      </c>
      <c r="G60" s="87">
        <v>-1.1900000000000001E-2</v>
      </c>
      <c r="H60" s="87">
        <v>-8.3999999999999995E-3</v>
      </c>
      <c r="I60" s="81"/>
      <c r="J60" s="81"/>
      <c r="K60" s="81"/>
      <c r="L60" s="81"/>
      <c r="M60" s="81"/>
      <c r="N60" s="81"/>
      <c r="O60" s="81"/>
      <c r="P60" s="81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</row>
    <row r="61" spans="1:33">
      <c r="A61" s="78">
        <f t="shared" si="0"/>
        <v>35550</v>
      </c>
      <c r="B61" s="87">
        <v>8.6E-3</v>
      </c>
      <c r="C61" s="87">
        <v>-1.7000000000000001E-2</v>
      </c>
      <c r="D61" s="87">
        <v>1.1900000000000001E-2</v>
      </c>
      <c r="E61" s="87">
        <v>-5.0000000000000001E-4</v>
      </c>
      <c r="F61" s="87">
        <v>1.2999999999999999E-2</v>
      </c>
      <c r="G61" s="87">
        <v>1.72E-2</v>
      </c>
      <c r="H61" s="87">
        <v>8.3999999999999995E-3</v>
      </c>
      <c r="I61" s="81"/>
      <c r="J61" s="81"/>
      <c r="K61" s="81"/>
      <c r="L61" s="81"/>
      <c r="M61" s="81"/>
      <c r="N61" s="81"/>
      <c r="O61" s="81"/>
      <c r="P61" s="81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</row>
    <row r="62" spans="1:33">
      <c r="A62" s="78">
        <f t="shared" si="0"/>
        <v>35581</v>
      </c>
      <c r="B62" s="87">
        <v>1.5599999999999999E-2</v>
      </c>
      <c r="C62" s="87">
        <v>-1.5E-3</v>
      </c>
      <c r="D62" s="87">
        <v>1.89E-2</v>
      </c>
      <c r="E62" s="87">
        <v>3.4599999999999999E-2</v>
      </c>
      <c r="F62" s="87">
        <v>1.18E-2</v>
      </c>
      <c r="G62" s="87">
        <v>1.0800000000000001E-2</v>
      </c>
      <c r="H62" s="87">
        <v>3.9399999999999998E-2</v>
      </c>
      <c r="I62" s="81"/>
      <c r="J62" s="81"/>
      <c r="K62" s="81"/>
      <c r="L62" s="81"/>
      <c r="M62" s="81"/>
      <c r="N62" s="81"/>
      <c r="O62" s="81"/>
      <c r="P62" s="81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</row>
    <row r="63" spans="1:33">
      <c r="A63" s="78">
        <f t="shared" si="0"/>
        <v>35611</v>
      </c>
      <c r="B63" s="87">
        <v>2.12E-2</v>
      </c>
      <c r="C63" s="87">
        <v>8.5000000000000006E-3</v>
      </c>
      <c r="D63" s="87">
        <v>1.6500000000000001E-2</v>
      </c>
      <c r="E63" s="87">
        <v>2.58E-2</v>
      </c>
      <c r="F63" s="87">
        <v>1.0800000000000001E-2</v>
      </c>
      <c r="G63" s="87">
        <v>2.18E-2</v>
      </c>
      <c r="H63" s="87">
        <v>2.23E-2</v>
      </c>
      <c r="I63" s="81"/>
      <c r="J63" s="81"/>
      <c r="K63" s="81"/>
      <c r="L63" s="81"/>
      <c r="M63" s="81"/>
      <c r="N63" s="81"/>
      <c r="O63" s="81"/>
      <c r="P63" s="81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</row>
    <row r="64" spans="1:33">
      <c r="A64" s="78">
        <f t="shared" si="0"/>
        <v>35642</v>
      </c>
      <c r="B64" s="87">
        <v>1.9300000000000001E-2</v>
      </c>
      <c r="C64" s="87">
        <v>5.91E-2</v>
      </c>
      <c r="D64" s="87">
        <v>2.47E-2</v>
      </c>
      <c r="E64" s="87">
        <v>3.0700000000000002E-2</v>
      </c>
      <c r="F64" s="87">
        <v>9.4999999999999998E-3</v>
      </c>
      <c r="G64" s="87">
        <v>7.3800000000000004E-2</v>
      </c>
      <c r="H64" s="87">
        <v>4.5400000000000003E-2</v>
      </c>
      <c r="I64" s="81"/>
      <c r="J64" s="81"/>
      <c r="K64" s="81"/>
      <c r="L64" s="81"/>
      <c r="M64" s="81"/>
      <c r="N64" s="81"/>
      <c r="O64" s="81"/>
      <c r="P64" s="81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</row>
    <row r="65" spans="1:33">
      <c r="A65" s="78">
        <f t="shared" si="0"/>
        <v>35673</v>
      </c>
      <c r="B65" s="87">
        <v>1.34E-2</v>
      </c>
      <c r="C65" s="87">
        <v>-4.7300000000000002E-2</v>
      </c>
      <c r="D65" s="87">
        <v>1.6999999999999999E-3</v>
      </c>
      <c r="E65" s="87">
        <v>7.1000000000000004E-3</v>
      </c>
      <c r="F65" s="87">
        <v>8.6999999999999994E-3</v>
      </c>
      <c r="G65" s="87">
        <v>-1.7999999999999999E-2</v>
      </c>
      <c r="H65" s="87">
        <v>1.0699999999999999E-2</v>
      </c>
      <c r="I65" s="81"/>
      <c r="J65" s="81"/>
      <c r="K65" s="81"/>
      <c r="L65" s="81"/>
      <c r="M65" s="81"/>
      <c r="N65" s="81"/>
      <c r="O65" s="81"/>
      <c r="P65" s="81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</row>
    <row r="66" spans="1:33">
      <c r="A66" s="78">
        <f t="shared" si="0"/>
        <v>35703</v>
      </c>
      <c r="B66" s="87">
        <v>1.2200000000000001E-2</v>
      </c>
      <c r="C66" s="87">
        <v>1.9800000000000002E-2</v>
      </c>
      <c r="D66" s="87">
        <v>2.0199999999999999E-2</v>
      </c>
      <c r="E66" s="87">
        <v>3.2899999999999999E-2</v>
      </c>
      <c r="F66" s="87">
        <v>1.1900000000000001E-2</v>
      </c>
      <c r="G66" s="87">
        <v>2.9000000000000001E-2</v>
      </c>
      <c r="H66" s="87">
        <v>4.2900000000000001E-2</v>
      </c>
      <c r="I66" s="81"/>
      <c r="J66" s="81"/>
      <c r="K66" s="81"/>
      <c r="L66" s="81"/>
      <c r="M66" s="81"/>
      <c r="N66" s="81"/>
      <c r="O66" s="81"/>
      <c r="P66" s="81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</row>
    <row r="67" spans="1:33">
      <c r="A67" s="78">
        <f t="shared" si="0"/>
        <v>35734</v>
      </c>
      <c r="B67" s="87">
        <v>0.01</v>
      </c>
      <c r="C67" s="87">
        <v>-9.7999999999999997E-3</v>
      </c>
      <c r="D67" s="87">
        <v>9.4999999999999998E-3</v>
      </c>
      <c r="E67" s="87">
        <v>6.1000000000000004E-3</v>
      </c>
      <c r="F67" s="87">
        <v>-3.2000000000000002E-3</v>
      </c>
      <c r="G67" s="87">
        <v>-1.4200000000000001E-2</v>
      </c>
      <c r="H67" s="87">
        <v>1E-3</v>
      </c>
      <c r="I67" s="81"/>
      <c r="J67" s="81"/>
      <c r="K67" s="81"/>
      <c r="L67" s="81"/>
      <c r="M67" s="81"/>
      <c r="N67" s="81"/>
      <c r="O67" s="81"/>
      <c r="P67" s="81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</row>
    <row r="68" spans="1:33">
      <c r="A68" s="78">
        <f t="shared" si="0"/>
        <v>35764</v>
      </c>
      <c r="B68" s="87">
        <v>0</v>
      </c>
      <c r="C68" s="87">
        <v>1.3299999999999999E-2</v>
      </c>
      <c r="D68" s="87">
        <v>4.1000000000000003E-3</v>
      </c>
      <c r="E68" s="87">
        <v>1.34E-2</v>
      </c>
      <c r="F68" s="87">
        <v>5.3E-3</v>
      </c>
      <c r="G68" s="87">
        <v>1.06E-2</v>
      </c>
      <c r="H68" s="87">
        <v>-2.5999999999999999E-3</v>
      </c>
      <c r="I68" s="81"/>
      <c r="J68" s="81"/>
      <c r="K68" s="81"/>
      <c r="L68" s="81"/>
      <c r="M68" s="81"/>
      <c r="N68" s="81"/>
      <c r="O68" s="81"/>
      <c r="P68" s="81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</row>
    <row r="69" spans="1:33">
      <c r="A69" s="78">
        <f t="shared" si="0"/>
        <v>35795</v>
      </c>
      <c r="B69" s="87">
        <v>6.7999999999999996E-3</v>
      </c>
      <c r="C69" s="87">
        <v>2.86E-2</v>
      </c>
      <c r="D69" s="87">
        <v>6.6E-3</v>
      </c>
      <c r="E69" s="87">
        <v>1.54E-2</v>
      </c>
      <c r="F69" s="87">
        <v>7.9000000000000008E-3</v>
      </c>
      <c r="G69" s="87">
        <v>2.64E-2</v>
      </c>
      <c r="H69" s="87">
        <v>1.04E-2</v>
      </c>
      <c r="I69" s="81"/>
      <c r="J69" s="81"/>
      <c r="K69" s="81"/>
      <c r="L69" s="81"/>
      <c r="M69" s="81"/>
      <c r="N69" s="81"/>
      <c r="O69" s="81"/>
      <c r="P69" s="81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</row>
    <row r="70" spans="1:33">
      <c r="A70" s="78">
        <f t="shared" ref="A70:A133" si="1">DATE(YEAR(A69),MONTH(A69)+2,0)</f>
        <v>35826</v>
      </c>
      <c r="B70" s="87">
        <v>1.4500000000000001E-2</v>
      </c>
      <c r="C70" s="87">
        <v>1.04E-2</v>
      </c>
      <c r="D70" s="87">
        <v>6.0000000000000001E-3</v>
      </c>
      <c r="E70" s="87">
        <v>5.4999999999999997E-3</v>
      </c>
      <c r="F70" s="87">
        <v>-2.5999999999999999E-3</v>
      </c>
      <c r="G70" s="87">
        <v>-5.0000000000000001E-3</v>
      </c>
      <c r="H70" s="87">
        <v>1.2999999999999999E-3</v>
      </c>
      <c r="I70" s="81"/>
      <c r="J70" s="81"/>
      <c r="K70" s="81"/>
      <c r="L70" s="81"/>
      <c r="M70" s="81"/>
      <c r="N70" s="81"/>
      <c r="O70" s="81"/>
      <c r="P70" s="81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</row>
    <row r="71" spans="1:33">
      <c r="A71" s="78">
        <f t="shared" si="1"/>
        <v>35854</v>
      </c>
      <c r="B71" s="87">
        <v>1.46E-2</v>
      </c>
      <c r="C71" s="87">
        <v>-6.4999999999999997E-3</v>
      </c>
      <c r="D71" s="87">
        <v>1.35E-2</v>
      </c>
      <c r="E71" s="87">
        <v>2.9399999999999999E-2</v>
      </c>
      <c r="F71" s="87">
        <v>9.7999999999999997E-3</v>
      </c>
      <c r="G71" s="87">
        <v>1.2800000000000001E-2</v>
      </c>
      <c r="H71" s="87">
        <v>3.4200000000000001E-2</v>
      </c>
      <c r="I71" s="81"/>
      <c r="J71" s="81"/>
      <c r="K71" s="81"/>
      <c r="L71" s="81"/>
      <c r="M71" s="81"/>
      <c r="N71" s="81"/>
      <c r="O71" s="81"/>
      <c r="P71" s="81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</row>
    <row r="72" spans="1:33">
      <c r="A72" s="78">
        <f t="shared" si="1"/>
        <v>35885</v>
      </c>
      <c r="B72" s="87">
        <v>1.44E-2</v>
      </c>
      <c r="C72" s="87">
        <v>1.2200000000000001E-2</v>
      </c>
      <c r="D72" s="87">
        <v>1.7899999999999999E-2</v>
      </c>
      <c r="E72" s="87">
        <v>2.63E-2</v>
      </c>
      <c r="F72" s="87">
        <v>1.2800000000000001E-2</v>
      </c>
      <c r="G72" s="87">
        <v>5.7000000000000002E-2</v>
      </c>
      <c r="H72" s="87">
        <v>3.3599999999999998E-2</v>
      </c>
      <c r="I72" s="81"/>
      <c r="J72" s="81"/>
      <c r="K72" s="81"/>
      <c r="L72" s="81"/>
      <c r="M72" s="81"/>
      <c r="N72" s="81"/>
      <c r="O72" s="81"/>
      <c r="P72" s="81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</row>
    <row r="73" spans="1:33">
      <c r="A73" s="78">
        <f t="shared" si="1"/>
        <v>35915</v>
      </c>
      <c r="B73" s="87">
        <v>1.26E-2</v>
      </c>
      <c r="C73" s="87">
        <v>-2.9600000000000001E-2</v>
      </c>
      <c r="D73" s="87">
        <v>6.7000000000000002E-3</v>
      </c>
      <c r="E73" s="87">
        <v>1.04E-2</v>
      </c>
      <c r="F73" s="87">
        <v>7.4999999999999997E-3</v>
      </c>
      <c r="G73" s="87">
        <v>3.3999999999999998E-3</v>
      </c>
      <c r="H73" s="87">
        <v>1.2E-2</v>
      </c>
      <c r="I73" s="81"/>
      <c r="J73" s="81"/>
      <c r="K73" s="81"/>
      <c r="L73" s="81"/>
      <c r="M73" s="81"/>
      <c r="N73" s="81"/>
      <c r="O73" s="81"/>
      <c r="P73" s="81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</row>
    <row r="74" spans="1:33">
      <c r="A74" s="78">
        <f t="shared" si="1"/>
        <v>35946</v>
      </c>
      <c r="B74" s="87">
        <v>5.5999999999999999E-3</v>
      </c>
      <c r="C74" s="87">
        <v>1.9300000000000001E-2</v>
      </c>
      <c r="D74" s="87">
        <v>8.0000000000000002E-3</v>
      </c>
      <c r="E74" s="87">
        <v>-8.3000000000000001E-3</v>
      </c>
      <c r="F74" s="87">
        <v>4.0000000000000001E-3</v>
      </c>
      <c r="G74" s="87">
        <v>9.4999999999999998E-3</v>
      </c>
      <c r="H74" s="87">
        <v>-8.6999999999999994E-3</v>
      </c>
      <c r="I74" s="81"/>
      <c r="J74" s="81"/>
      <c r="K74" s="81"/>
      <c r="L74" s="81"/>
      <c r="M74" s="81"/>
      <c r="N74" s="81"/>
      <c r="O74" s="81"/>
      <c r="P74" s="81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</row>
    <row r="75" spans="1:33">
      <c r="A75" s="78">
        <f t="shared" si="1"/>
        <v>35976</v>
      </c>
      <c r="B75" s="87">
        <v>-5.9999999999999995E-4</v>
      </c>
      <c r="C75" s="87">
        <v>5.1000000000000004E-3</v>
      </c>
      <c r="D75" s="87">
        <v>1.0800000000000001E-2</v>
      </c>
      <c r="E75" s="87">
        <v>2.0000000000000001E-4</v>
      </c>
      <c r="F75" s="87">
        <v>-8.0000000000000002E-3</v>
      </c>
      <c r="G75" s="87">
        <v>1.2E-2</v>
      </c>
      <c r="H75" s="87">
        <v>1.67E-2</v>
      </c>
      <c r="I75" s="81"/>
      <c r="J75" s="81"/>
      <c r="K75" s="81"/>
      <c r="L75" s="81"/>
      <c r="M75" s="81"/>
      <c r="N75" s="81"/>
      <c r="O75" s="81"/>
      <c r="P75" s="81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</row>
    <row r="76" spans="1:33">
      <c r="A76" s="78">
        <f t="shared" si="1"/>
        <v>36007</v>
      </c>
      <c r="B76" s="87">
        <v>6.0000000000000001E-3</v>
      </c>
      <c r="C76" s="87">
        <v>-1E-3</v>
      </c>
      <c r="D76" s="87">
        <v>1.1999999999999999E-3</v>
      </c>
      <c r="E76" s="87">
        <v>-3.7000000000000002E-3</v>
      </c>
      <c r="F76" s="87">
        <v>1.06E-2</v>
      </c>
      <c r="G76" s="87">
        <v>5.7999999999999996E-3</v>
      </c>
      <c r="H76" s="87">
        <v>-5.9999999999999995E-4</v>
      </c>
      <c r="I76" s="81"/>
      <c r="J76" s="81"/>
      <c r="K76" s="81"/>
      <c r="L76" s="81"/>
      <c r="M76" s="81"/>
      <c r="N76" s="81"/>
      <c r="O76" s="81"/>
      <c r="P76" s="81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</row>
    <row r="77" spans="1:33">
      <c r="A77" s="78">
        <f t="shared" si="1"/>
        <v>36038</v>
      </c>
      <c r="B77" s="87">
        <v>-3.1899999999999998E-2</v>
      </c>
      <c r="C77" s="87">
        <v>6.9099999999999995E-2</v>
      </c>
      <c r="D77" s="87">
        <v>-1.0699999999999999E-2</v>
      </c>
      <c r="E77" s="87">
        <v>-8.8599999999999998E-2</v>
      </c>
      <c r="F77" s="87">
        <v>-1.43E-2</v>
      </c>
      <c r="G77" s="87">
        <v>-2.63E-2</v>
      </c>
      <c r="H77" s="87">
        <v>-5.5199999999999999E-2</v>
      </c>
      <c r="I77" s="81"/>
      <c r="J77" s="81"/>
      <c r="K77" s="81"/>
      <c r="L77" s="81"/>
      <c r="M77" s="81"/>
      <c r="N77" s="81"/>
      <c r="O77" s="81"/>
      <c r="P77" s="81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</row>
    <row r="78" spans="1:33">
      <c r="A78" s="78">
        <f t="shared" si="1"/>
        <v>36068</v>
      </c>
      <c r="B78" s="87">
        <v>-1.9599999999999999E-2</v>
      </c>
      <c r="C78" s="87">
        <v>4.5400000000000003E-2</v>
      </c>
      <c r="D78" s="87">
        <v>6.1000000000000004E-3</v>
      </c>
      <c r="E78" s="87">
        <v>-1.0999999999999999E-2</v>
      </c>
      <c r="F78" s="87">
        <v>-3.6200000000000003E-2</v>
      </c>
      <c r="G78" s="87">
        <v>-5.8999999999999999E-3</v>
      </c>
      <c r="H78" s="87">
        <v>2.06E-2</v>
      </c>
      <c r="I78" s="81"/>
      <c r="J78" s="81"/>
      <c r="K78" s="81"/>
      <c r="L78" s="81"/>
      <c r="M78" s="81"/>
      <c r="N78" s="81"/>
      <c r="O78" s="81"/>
      <c r="P78" s="81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</row>
    <row r="79" spans="1:33">
      <c r="A79" s="78">
        <f t="shared" si="1"/>
        <v>36099</v>
      </c>
      <c r="B79" s="87">
        <v>-2.1399999999999999E-2</v>
      </c>
      <c r="C79" s="87">
        <v>4.0000000000000002E-4</v>
      </c>
      <c r="D79" s="87">
        <v>5.1999999999999998E-3</v>
      </c>
      <c r="E79" s="87">
        <v>9.1000000000000004E-3</v>
      </c>
      <c r="F79" s="87">
        <v>-8.0100000000000005E-2</v>
      </c>
      <c r="G79" s="87">
        <v>-2.23E-2</v>
      </c>
      <c r="H79" s="87">
        <v>1.6899999999999998E-2</v>
      </c>
      <c r="I79" s="81"/>
      <c r="J79" s="81"/>
      <c r="K79" s="81"/>
      <c r="L79" s="81"/>
      <c r="M79" s="81"/>
      <c r="N79" s="81"/>
      <c r="O79" s="81"/>
      <c r="P79" s="81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</row>
    <row r="80" spans="1:33">
      <c r="A80" s="78">
        <f t="shared" si="1"/>
        <v>36129</v>
      </c>
      <c r="B80" s="87">
        <v>2.69E-2</v>
      </c>
      <c r="C80" s="87">
        <v>-8.8999999999999999E-3</v>
      </c>
      <c r="D80" s="87">
        <v>1.5800000000000002E-2</v>
      </c>
      <c r="E80" s="87">
        <v>2.4400000000000002E-2</v>
      </c>
      <c r="F80" s="87">
        <v>5.1999999999999998E-3</v>
      </c>
      <c r="G80" s="87">
        <v>1.9400000000000001E-2</v>
      </c>
      <c r="H80" s="87">
        <v>2.9100000000000001E-2</v>
      </c>
      <c r="I80" s="81"/>
      <c r="J80" s="81"/>
      <c r="K80" s="81"/>
      <c r="L80" s="81"/>
      <c r="M80" s="81"/>
      <c r="N80" s="81"/>
      <c r="O80" s="81"/>
      <c r="P80" s="81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</row>
    <row r="81" spans="1:33">
      <c r="A81" s="78">
        <f t="shared" si="1"/>
        <v>36160</v>
      </c>
      <c r="B81" s="87">
        <v>1.1299999999999999E-2</v>
      </c>
      <c r="C81" s="87">
        <v>2.2100000000000002E-2</v>
      </c>
      <c r="D81" s="87">
        <v>2.0899999999999998E-2</v>
      </c>
      <c r="E81" s="87">
        <v>2.1899999999999999E-2</v>
      </c>
      <c r="F81" s="87">
        <v>1.2E-2</v>
      </c>
      <c r="G81" s="87">
        <v>2.3300000000000001E-2</v>
      </c>
      <c r="H81" s="87">
        <v>4.0800000000000003E-2</v>
      </c>
      <c r="I81" s="81"/>
      <c r="J81" s="81"/>
      <c r="K81" s="81"/>
      <c r="L81" s="81"/>
      <c r="M81" s="81"/>
      <c r="N81" s="81"/>
      <c r="O81" s="81"/>
      <c r="P81" s="81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</row>
    <row r="82" spans="1:33">
      <c r="A82" s="78">
        <f t="shared" si="1"/>
        <v>36191</v>
      </c>
      <c r="B82" s="87">
        <v>2.1899999999999999E-2</v>
      </c>
      <c r="C82" s="87">
        <v>-1.67E-2</v>
      </c>
      <c r="D82" s="87">
        <v>1.01E-2</v>
      </c>
      <c r="E82" s="87">
        <v>2.01E-2</v>
      </c>
      <c r="F82" s="87">
        <v>1.5800000000000002E-2</v>
      </c>
      <c r="G82" s="87">
        <v>8.6E-3</v>
      </c>
      <c r="H82" s="87">
        <v>2.58E-2</v>
      </c>
      <c r="I82" s="81"/>
      <c r="J82" s="81"/>
      <c r="K82" s="81"/>
      <c r="L82" s="81"/>
      <c r="M82" s="81"/>
      <c r="N82" s="81"/>
      <c r="O82" s="81"/>
      <c r="P82" s="81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</row>
    <row r="83" spans="1:33">
      <c r="A83" s="78">
        <f t="shared" si="1"/>
        <v>36219</v>
      </c>
      <c r="B83" s="87">
        <v>8.2000000000000007E-3</v>
      </c>
      <c r="C83" s="87">
        <v>1.9699999999999999E-2</v>
      </c>
      <c r="D83" s="87">
        <v>2.3E-3</v>
      </c>
      <c r="E83" s="87">
        <v>-4.1999999999999997E-3</v>
      </c>
      <c r="F83" s="87">
        <v>2.0799999999999999E-2</v>
      </c>
      <c r="G83" s="87">
        <v>-1.11E-2</v>
      </c>
      <c r="H83" s="87">
        <v>-1.6899999999999998E-2</v>
      </c>
      <c r="I83" s="81"/>
      <c r="J83" s="81"/>
      <c r="K83" s="81"/>
      <c r="L83" s="81"/>
      <c r="M83" s="81"/>
      <c r="N83" s="81"/>
      <c r="O83" s="81"/>
      <c r="P83" s="81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</row>
    <row r="84" spans="1:33">
      <c r="A84" s="78">
        <f t="shared" si="1"/>
        <v>36250</v>
      </c>
      <c r="B84" s="87">
        <v>1.3599999999999999E-2</v>
      </c>
      <c r="C84" s="87">
        <v>-6.4999999999999997E-3</v>
      </c>
      <c r="D84" s="87">
        <v>3.3E-3</v>
      </c>
      <c r="E84" s="87">
        <v>1.9300000000000001E-2</v>
      </c>
      <c r="F84" s="87">
        <v>1.6E-2</v>
      </c>
      <c r="G84" s="87">
        <v>2.3999999999999998E-3</v>
      </c>
      <c r="H84" s="87">
        <v>2.29E-2</v>
      </c>
      <c r="I84" s="81"/>
      <c r="J84" s="81"/>
      <c r="K84" s="81"/>
      <c r="L84" s="81"/>
      <c r="M84" s="81"/>
      <c r="N84" s="81"/>
      <c r="O84" s="81"/>
      <c r="P84" s="81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</row>
    <row r="85" spans="1:33">
      <c r="A85" s="78">
        <f t="shared" si="1"/>
        <v>36280</v>
      </c>
      <c r="B85" s="87">
        <v>2.4299999999999999E-2</v>
      </c>
      <c r="C85" s="87">
        <v>2.1000000000000001E-2</v>
      </c>
      <c r="D85" s="87">
        <v>1.0699999999999999E-2</v>
      </c>
      <c r="E85" s="87">
        <v>4.2900000000000001E-2</v>
      </c>
      <c r="F85" s="87">
        <v>1.06E-2</v>
      </c>
      <c r="G85" s="87">
        <v>3.2899999999999999E-2</v>
      </c>
      <c r="H85" s="87">
        <v>3.1199999999999999E-2</v>
      </c>
      <c r="I85" s="81"/>
      <c r="J85" s="81"/>
      <c r="K85" s="81"/>
      <c r="L85" s="81"/>
      <c r="M85" s="81"/>
      <c r="N85" s="81"/>
      <c r="O85" s="81"/>
      <c r="P85" s="81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</row>
    <row r="86" spans="1:33">
      <c r="A86" s="78">
        <f t="shared" si="1"/>
        <v>36311</v>
      </c>
      <c r="B86" s="87">
        <v>1.66E-2</v>
      </c>
      <c r="C86" s="87">
        <v>-1.4999999999999999E-2</v>
      </c>
      <c r="D86" s="87">
        <v>8.8999999999999999E-3</v>
      </c>
      <c r="E86" s="87">
        <v>2.1499999999999998E-2</v>
      </c>
      <c r="F86" s="87">
        <v>7.1999999999999998E-3</v>
      </c>
      <c r="G86" s="87">
        <v>-5.4999999999999997E-3</v>
      </c>
      <c r="H86" s="87">
        <v>9.4999999999999998E-3</v>
      </c>
      <c r="I86" s="81"/>
      <c r="J86" s="81"/>
      <c r="K86" s="81"/>
      <c r="L86" s="81"/>
      <c r="M86" s="81"/>
      <c r="N86" s="81"/>
      <c r="O86" s="81"/>
      <c r="P86" s="81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</row>
    <row r="87" spans="1:33">
      <c r="A87" s="78">
        <f t="shared" si="1"/>
        <v>36341</v>
      </c>
      <c r="B87" s="87">
        <v>1.0200000000000001E-2</v>
      </c>
      <c r="C87" s="87">
        <v>2.3400000000000001E-2</v>
      </c>
      <c r="D87" s="87">
        <v>1.6799999999999999E-2</v>
      </c>
      <c r="E87" s="87">
        <v>2.9700000000000001E-2</v>
      </c>
      <c r="F87" s="87">
        <v>8.8000000000000005E-3</v>
      </c>
      <c r="G87" s="87">
        <v>2.1399999999999999E-2</v>
      </c>
      <c r="H87" s="87">
        <v>3.15E-2</v>
      </c>
      <c r="I87" s="81"/>
      <c r="J87" s="81"/>
      <c r="K87" s="81"/>
      <c r="L87" s="81"/>
      <c r="M87" s="81"/>
      <c r="N87" s="81"/>
      <c r="O87" s="81"/>
      <c r="P87" s="81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</row>
    <row r="88" spans="1:33">
      <c r="A88" s="78">
        <f t="shared" si="1"/>
        <v>36372</v>
      </c>
      <c r="B88" s="87">
        <v>1.01E-2</v>
      </c>
      <c r="C88" s="87">
        <v>-5.1000000000000004E-3</v>
      </c>
      <c r="D88" s="87">
        <v>1.35E-2</v>
      </c>
      <c r="E88" s="87">
        <v>9.5999999999999992E-3</v>
      </c>
      <c r="F88" s="87">
        <v>5.1000000000000004E-3</v>
      </c>
      <c r="G88" s="87">
        <v>-1.8E-3</v>
      </c>
      <c r="H88" s="87">
        <v>1.77E-2</v>
      </c>
      <c r="I88" s="81"/>
      <c r="J88" s="81"/>
      <c r="K88" s="81"/>
      <c r="L88" s="81"/>
      <c r="M88" s="81"/>
      <c r="N88" s="81"/>
      <c r="O88" s="81"/>
      <c r="P88" s="81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</row>
    <row r="89" spans="1:33">
      <c r="A89" s="78">
        <f t="shared" si="1"/>
        <v>36403</v>
      </c>
      <c r="B89" s="87">
        <v>4.7999999999999996E-3</v>
      </c>
      <c r="C89" s="87">
        <v>-2.7000000000000001E-3</v>
      </c>
      <c r="D89" s="87">
        <v>9.4999999999999998E-3</v>
      </c>
      <c r="E89" s="87">
        <v>-2.7000000000000001E-3</v>
      </c>
      <c r="F89" s="87">
        <v>-2.8E-3</v>
      </c>
      <c r="G89" s="87">
        <v>-6.1000000000000004E-3</v>
      </c>
      <c r="H89" s="87">
        <v>2.2000000000000001E-3</v>
      </c>
      <c r="I89" s="81"/>
      <c r="J89" s="81"/>
      <c r="K89" s="81"/>
      <c r="L89" s="81"/>
      <c r="M89" s="81"/>
      <c r="N89" s="81"/>
      <c r="O89" s="81"/>
      <c r="P89" s="81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</row>
    <row r="90" spans="1:33">
      <c r="A90" s="78">
        <f t="shared" si="1"/>
        <v>36433</v>
      </c>
      <c r="B90" s="87">
        <v>9.5999999999999992E-3</v>
      </c>
      <c r="C90" s="87">
        <v>6.4000000000000003E-3</v>
      </c>
      <c r="D90" s="87">
        <v>9.4999999999999998E-3</v>
      </c>
      <c r="E90" s="87">
        <v>8.9999999999999993E-3</v>
      </c>
      <c r="F90" s="87">
        <v>9.1999999999999998E-3</v>
      </c>
      <c r="G90" s="87">
        <v>-2.0000000000000001E-4</v>
      </c>
      <c r="H90" s="87">
        <v>1.1299999999999999E-2</v>
      </c>
      <c r="I90" s="81"/>
      <c r="J90" s="81"/>
      <c r="K90" s="81"/>
      <c r="L90" s="81"/>
      <c r="M90" s="81"/>
      <c r="N90" s="81"/>
      <c r="O90" s="81"/>
      <c r="P90" s="81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</row>
    <row r="91" spans="1:33">
      <c r="A91" s="78">
        <f t="shared" si="1"/>
        <v>36464</v>
      </c>
      <c r="B91" s="87">
        <v>4.4999999999999997E-3</v>
      </c>
      <c r="C91" s="87">
        <v>-3.5400000000000001E-2</v>
      </c>
      <c r="D91" s="87">
        <v>6.6E-3</v>
      </c>
      <c r="E91" s="87">
        <v>5.4000000000000003E-3</v>
      </c>
      <c r="F91" s="87">
        <v>8.6999999999999994E-3</v>
      </c>
      <c r="G91" s="87">
        <v>7.3000000000000001E-3</v>
      </c>
      <c r="H91" s="87">
        <v>2.12E-2</v>
      </c>
      <c r="I91" s="81"/>
      <c r="J91" s="81"/>
      <c r="K91" s="81"/>
      <c r="L91" s="81"/>
      <c r="M91" s="81"/>
      <c r="N91" s="81"/>
      <c r="O91" s="81"/>
      <c r="P91" s="81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</row>
    <row r="92" spans="1:33">
      <c r="A92" s="78">
        <f t="shared" si="1"/>
        <v>36494</v>
      </c>
      <c r="B92" s="87">
        <v>1.24E-2</v>
      </c>
      <c r="C92" s="87">
        <v>1.66E-2</v>
      </c>
      <c r="D92" s="87">
        <v>1.3299999999999999E-2</v>
      </c>
      <c r="E92" s="87">
        <v>2.8400000000000002E-2</v>
      </c>
      <c r="F92" s="87">
        <v>1.06E-2</v>
      </c>
      <c r="G92" s="87">
        <v>4.0500000000000001E-2</v>
      </c>
      <c r="H92" s="87">
        <v>4.8099999999999997E-2</v>
      </c>
      <c r="I92" s="81"/>
      <c r="J92" s="81"/>
      <c r="K92" s="81"/>
      <c r="L92" s="81"/>
      <c r="M92" s="81"/>
      <c r="N92" s="81"/>
      <c r="O92" s="81"/>
      <c r="P92" s="81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</row>
    <row r="93" spans="1:33">
      <c r="A93" s="78">
        <f t="shared" si="1"/>
        <v>36525</v>
      </c>
      <c r="B93" s="87">
        <v>1.4E-2</v>
      </c>
      <c r="C93" s="87">
        <v>1.4200000000000001E-2</v>
      </c>
      <c r="D93" s="87">
        <v>1.9800000000000002E-2</v>
      </c>
      <c r="E93" s="87">
        <v>2.86E-2</v>
      </c>
      <c r="F93" s="87">
        <v>9.7000000000000003E-3</v>
      </c>
      <c r="G93" s="87">
        <v>6.1199999999999997E-2</v>
      </c>
      <c r="H93" s="87">
        <v>7.4499999999999997E-2</v>
      </c>
      <c r="I93" s="81"/>
      <c r="J93" s="81"/>
      <c r="K93" s="81"/>
      <c r="L93" s="81"/>
      <c r="M93" s="81"/>
      <c r="N93" s="81"/>
      <c r="O93" s="81"/>
      <c r="P93" s="81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</row>
    <row r="94" spans="1:33">
      <c r="A94" s="78">
        <f t="shared" si="1"/>
        <v>36556</v>
      </c>
      <c r="B94" s="87">
        <v>2.2700000000000001E-2</v>
      </c>
      <c r="C94" s="87">
        <v>1.2800000000000001E-2</v>
      </c>
      <c r="D94" s="87">
        <v>7.4999999999999997E-3</v>
      </c>
      <c r="E94" s="87">
        <v>8.8000000000000005E-3</v>
      </c>
      <c r="F94" s="87">
        <v>4.1000000000000003E-3</v>
      </c>
      <c r="G94" s="87">
        <v>2.0999999999999999E-3</v>
      </c>
      <c r="H94" s="87">
        <v>7.4999999999999997E-3</v>
      </c>
      <c r="I94" s="81"/>
      <c r="J94" s="81"/>
      <c r="K94" s="81"/>
      <c r="L94" s="81"/>
      <c r="M94" s="81"/>
      <c r="N94" s="81"/>
      <c r="O94" s="81"/>
      <c r="P94" s="81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</row>
    <row r="95" spans="1:33">
      <c r="A95" s="78">
        <f t="shared" si="1"/>
        <v>36585</v>
      </c>
      <c r="B95" s="87">
        <v>2.6700000000000002E-2</v>
      </c>
      <c r="C95" s="87">
        <v>-2.2000000000000001E-3</v>
      </c>
      <c r="D95" s="87">
        <v>2.53E-2</v>
      </c>
      <c r="E95" s="87">
        <v>3.4599999999999999E-2</v>
      </c>
      <c r="F95" s="87">
        <v>9.7000000000000003E-3</v>
      </c>
      <c r="G95" s="87">
        <v>4.0800000000000003E-2</v>
      </c>
      <c r="H95" s="87">
        <v>6.9900000000000004E-2</v>
      </c>
      <c r="I95" s="81"/>
      <c r="J95" s="81"/>
      <c r="K95" s="81"/>
      <c r="L95" s="81"/>
      <c r="M95" s="81"/>
      <c r="N95" s="81"/>
      <c r="O95" s="81"/>
      <c r="P95" s="81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</row>
    <row r="96" spans="1:33">
      <c r="A96" s="78">
        <f t="shared" si="1"/>
        <v>36616</v>
      </c>
      <c r="B96" s="87">
        <v>2.4299999999999999E-2</v>
      </c>
      <c r="C96" s="87">
        <v>-1.38E-2</v>
      </c>
      <c r="D96" s="87">
        <v>1.34E-2</v>
      </c>
      <c r="E96" s="87">
        <v>6.8999999999999999E-3</v>
      </c>
      <c r="F96" s="87">
        <v>-6.1000000000000004E-3</v>
      </c>
      <c r="G96" s="87">
        <v>-1.04E-2</v>
      </c>
      <c r="H96" s="87">
        <v>5.9999999999999995E-4</v>
      </c>
      <c r="I96" s="81"/>
      <c r="J96" s="81"/>
      <c r="K96" s="81"/>
      <c r="L96" s="81"/>
      <c r="M96" s="81"/>
      <c r="N96" s="81"/>
      <c r="O96" s="81"/>
      <c r="P96" s="81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</row>
    <row r="97" spans="1:33">
      <c r="A97" s="78">
        <f t="shared" si="1"/>
        <v>36646</v>
      </c>
      <c r="B97" s="87">
        <v>2.23E-2</v>
      </c>
      <c r="C97" s="87">
        <v>-2.41E-2</v>
      </c>
      <c r="D97" s="87">
        <v>1.6799999999999999E-2</v>
      </c>
      <c r="E97" s="87">
        <v>-5.8999999999999999E-3</v>
      </c>
      <c r="F97" s="87">
        <v>-5.9999999999999995E-4</v>
      </c>
      <c r="G97" s="87">
        <v>-3.04E-2</v>
      </c>
      <c r="H97" s="87">
        <v>-2.01E-2</v>
      </c>
      <c r="I97" s="81"/>
      <c r="J97" s="81"/>
      <c r="K97" s="81"/>
      <c r="L97" s="81"/>
      <c r="M97" s="81"/>
      <c r="N97" s="81"/>
      <c r="O97" s="81"/>
      <c r="P97" s="81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</row>
    <row r="98" spans="1:33">
      <c r="A98" s="78">
        <f t="shared" si="1"/>
        <v>36677</v>
      </c>
      <c r="B98" s="87">
        <v>1.49E-2</v>
      </c>
      <c r="C98" s="87">
        <v>1.14E-2</v>
      </c>
      <c r="D98" s="87">
        <v>6.1999999999999998E-3</v>
      </c>
      <c r="E98" s="87">
        <v>-3.3999999999999998E-3</v>
      </c>
      <c r="F98" s="87">
        <v>1.0699999999999999E-2</v>
      </c>
      <c r="G98" s="87">
        <v>-7.0000000000000001E-3</v>
      </c>
      <c r="H98" s="87">
        <v>-9.7000000000000003E-3</v>
      </c>
      <c r="I98" s="81"/>
      <c r="J98" s="81"/>
      <c r="K98" s="81"/>
      <c r="L98" s="81"/>
      <c r="M98" s="81"/>
      <c r="N98" s="81"/>
      <c r="O98" s="81"/>
      <c r="P98" s="81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</row>
    <row r="99" spans="1:33">
      <c r="A99" s="78">
        <f t="shared" si="1"/>
        <v>36707</v>
      </c>
      <c r="B99" s="87">
        <v>1.7899999999999999E-2</v>
      </c>
      <c r="C99" s="87">
        <v>-1.24E-2</v>
      </c>
      <c r="D99" s="87">
        <v>1.7100000000000001E-2</v>
      </c>
      <c r="E99" s="87">
        <v>2.6800000000000001E-2</v>
      </c>
      <c r="F99" s="87">
        <v>5.7999999999999996E-3</v>
      </c>
      <c r="G99" s="87">
        <v>1.54E-2</v>
      </c>
      <c r="H99" s="87">
        <v>3.49E-2</v>
      </c>
      <c r="I99" s="81"/>
      <c r="J99" s="81"/>
      <c r="K99" s="81"/>
      <c r="L99" s="81"/>
      <c r="M99" s="81"/>
      <c r="N99" s="81"/>
      <c r="O99" s="81"/>
      <c r="P99" s="81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</row>
    <row r="100" spans="1:33">
      <c r="A100" s="78">
        <f t="shared" si="1"/>
        <v>36738</v>
      </c>
      <c r="B100" s="87">
        <v>9.2999999999999992E-3</v>
      </c>
      <c r="C100" s="87">
        <v>-1.3100000000000001E-2</v>
      </c>
      <c r="D100" s="87">
        <v>6.3E-3</v>
      </c>
      <c r="E100" s="87">
        <v>5.7000000000000002E-3</v>
      </c>
      <c r="F100" s="87">
        <v>1.8E-3</v>
      </c>
      <c r="G100" s="87">
        <v>3.7000000000000002E-3</v>
      </c>
      <c r="H100" s="87">
        <v>5.9999999999999995E-4</v>
      </c>
      <c r="I100" s="81"/>
      <c r="J100" s="81"/>
      <c r="K100" s="81"/>
      <c r="L100" s="81"/>
      <c r="M100" s="81"/>
      <c r="N100" s="81"/>
      <c r="O100" s="81"/>
      <c r="P100" s="81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</row>
    <row r="101" spans="1:33">
      <c r="A101" s="78">
        <f t="shared" si="1"/>
        <v>36769</v>
      </c>
      <c r="B101" s="87">
        <v>1.6199999999999999E-2</v>
      </c>
      <c r="C101" s="87">
        <v>1.89E-2</v>
      </c>
      <c r="D101" s="87">
        <v>2.1000000000000001E-2</v>
      </c>
      <c r="E101" s="87">
        <v>1.7299999999999999E-2</v>
      </c>
      <c r="F101" s="87">
        <v>1.0699999999999999E-2</v>
      </c>
      <c r="G101" s="87">
        <v>2.4799999999999999E-2</v>
      </c>
      <c r="H101" s="87">
        <v>3.4500000000000003E-2</v>
      </c>
      <c r="I101" s="81"/>
      <c r="J101" s="81"/>
      <c r="K101" s="81"/>
      <c r="L101" s="81"/>
      <c r="M101" s="81"/>
      <c r="N101" s="81"/>
      <c r="O101" s="81"/>
      <c r="P101" s="81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</row>
    <row r="102" spans="1:33">
      <c r="A102" s="78">
        <f t="shared" si="1"/>
        <v>36799</v>
      </c>
      <c r="B102" s="87">
        <v>1.41E-2</v>
      </c>
      <c r="C102" s="87">
        <v>-2.0799999999999999E-2</v>
      </c>
      <c r="D102" s="87">
        <v>5.7999999999999996E-3</v>
      </c>
      <c r="E102" s="87">
        <v>4.7999999999999996E-3</v>
      </c>
      <c r="F102" s="87">
        <v>7.6E-3</v>
      </c>
      <c r="G102" s="87">
        <v>-1.49E-2</v>
      </c>
      <c r="H102" s="87">
        <v>-1.6000000000000001E-3</v>
      </c>
      <c r="I102" s="81"/>
      <c r="J102" s="81"/>
      <c r="K102" s="81"/>
      <c r="L102" s="81"/>
      <c r="M102" s="81"/>
      <c r="N102" s="81"/>
      <c r="O102" s="81"/>
      <c r="P102" s="81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</row>
    <row r="103" spans="1:33">
      <c r="A103" s="78">
        <f t="shared" si="1"/>
        <v>36830</v>
      </c>
      <c r="B103" s="87">
        <v>5.1999999999999998E-3</v>
      </c>
      <c r="C103" s="87">
        <v>7.4999999999999997E-3</v>
      </c>
      <c r="D103" s="87">
        <v>4.0000000000000001E-3</v>
      </c>
      <c r="E103" s="87">
        <v>-6.7999999999999996E-3</v>
      </c>
      <c r="F103" s="87">
        <v>5.9999999999999995E-4</v>
      </c>
      <c r="G103" s="87">
        <v>-2.3999999999999998E-3</v>
      </c>
      <c r="H103" s="87">
        <v>-8.3999999999999995E-3</v>
      </c>
      <c r="I103" s="81"/>
      <c r="J103" s="81"/>
      <c r="K103" s="81"/>
      <c r="L103" s="81"/>
      <c r="M103" s="81"/>
      <c r="N103" s="81"/>
      <c r="O103" s="81"/>
      <c r="P103" s="81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</row>
    <row r="104" spans="1:33">
      <c r="A104" s="78">
        <f t="shared" si="1"/>
        <v>36860</v>
      </c>
      <c r="B104" s="87">
        <v>-8.0999999999999996E-3</v>
      </c>
      <c r="C104" s="87">
        <v>4.2500000000000003E-2</v>
      </c>
      <c r="D104" s="87">
        <v>4.4999999999999997E-3</v>
      </c>
      <c r="E104" s="87">
        <v>-1.3599999999999999E-2</v>
      </c>
      <c r="F104" s="87">
        <v>6.6E-3</v>
      </c>
      <c r="G104" s="87">
        <v>1.2500000000000001E-2</v>
      </c>
      <c r="H104" s="87">
        <v>-1.5299999999999999E-2</v>
      </c>
      <c r="I104" s="81"/>
      <c r="J104" s="81"/>
      <c r="K104" s="81"/>
      <c r="L104" s="81"/>
      <c r="M104" s="81"/>
      <c r="N104" s="81"/>
      <c r="O104" s="81"/>
      <c r="P104" s="81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</row>
    <row r="105" spans="1:33">
      <c r="A105" s="78">
        <f t="shared" si="1"/>
        <v>36891</v>
      </c>
      <c r="B105" s="87">
        <v>-2.0000000000000001E-4</v>
      </c>
      <c r="C105" s="87">
        <v>6.8199999999999997E-2</v>
      </c>
      <c r="D105" s="87">
        <v>1.6E-2</v>
      </c>
      <c r="E105" s="87">
        <v>1.2699999999999999E-2</v>
      </c>
      <c r="F105" s="87">
        <v>4.7999999999999996E-3</v>
      </c>
      <c r="G105" s="87">
        <v>4.7199999999999999E-2</v>
      </c>
      <c r="H105" s="87">
        <v>2.4799999999999999E-2</v>
      </c>
      <c r="I105" s="81"/>
      <c r="J105" s="81"/>
      <c r="K105" s="81"/>
      <c r="L105" s="81"/>
      <c r="M105" s="81"/>
      <c r="N105" s="81"/>
      <c r="O105" s="81"/>
      <c r="P105" s="81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</row>
    <row r="106" spans="1:33">
      <c r="A106" s="78">
        <f t="shared" si="1"/>
        <v>36922</v>
      </c>
      <c r="B106" s="87">
        <v>3.44E-2</v>
      </c>
      <c r="C106" s="87">
        <v>2.5000000000000001E-3</v>
      </c>
      <c r="D106" s="87">
        <v>7.4999999999999997E-3</v>
      </c>
      <c r="E106" s="87">
        <v>2.98E-2</v>
      </c>
      <c r="F106" s="87">
        <v>1.6299999999999999E-2</v>
      </c>
      <c r="G106" s="87">
        <v>2.1399999999999999E-2</v>
      </c>
      <c r="H106" s="87">
        <v>1.6500000000000001E-2</v>
      </c>
      <c r="I106" s="81"/>
      <c r="J106" s="81"/>
      <c r="K106" s="81"/>
      <c r="L106" s="81"/>
      <c r="M106" s="81"/>
      <c r="N106" s="81"/>
      <c r="O106" s="81"/>
      <c r="P106" s="81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</row>
    <row r="107" spans="1:33">
      <c r="A107" s="78">
        <f t="shared" si="1"/>
        <v>36950</v>
      </c>
      <c r="B107" s="87">
        <v>1.8200000000000001E-2</v>
      </c>
      <c r="C107" s="87">
        <v>-1.6000000000000001E-3</v>
      </c>
      <c r="D107" s="87">
        <v>1.2E-2</v>
      </c>
      <c r="E107" s="87">
        <v>4.4999999999999997E-3</v>
      </c>
      <c r="F107" s="87">
        <v>5.4000000000000003E-3</v>
      </c>
      <c r="G107" s="87">
        <v>-7.1999999999999998E-3</v>
      </c>
      <c r="H107" s="87">
        <v>-2.64E-2</v>
      </c>
      <c r="I107" s="81"/>
      <c r="J107" s="81"/>
      <c r="K107" s="81"/>
      <c r="L107" s="81"/>
      <c r="M107" s="81"/>
      <c r="N107" s="81"/>
      <c r="O107" s="81"/>
      <c r="P107" s="81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</row>
    <row r="108" spans="1:33">
      <c r="A108" s="78">
        <f t="shared" si="1"/>
        <v>36981</v>
      </c>
      <c r="B108" s="87">
        <v>1.6199999999999999E-2</v>
      </c>
      <c r="C108" s="87">
        <v>4.3799999999999999E-2</v>
      </c>
      <c r="D108" s="87">
        <v>1.0800000000000001E-2</v>
      </c>
      <c r="E108" s="87">
        <v>-4.1999999999999997E-3</v>
      </c>
      <c r="F108" s="87">
        <v>5.1000000000000004E-3</v>
      </c>
      <c r="G108" s="87">
        <v>3.8E-3</v>
      </c>
      <c r="H108" s="87">
        <v>-1.9900000000000001E-2</v>
      </c>
      <c r="I108" s="81"/>
      <c r="J108" s="81"/>
      <c r="K108" s="81"/>
      <c r="L108" s="81"/>
      <c r="M108" s="81"/>
      <c r="N108" s="81"/>
      <c r="O108" s="81"/>
      <c r="P108" s="81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</row>
    <row r="109" spans="1:33">
      <c r="A109" s="78">
        <f t="shared" si="1"/>
        <v>37011</v>
      </c>
      <c r="B109" s="87">
        <v>1.5699999999999999E-2</v>
      </c>
      <c r="C109" s="87">
        <v>-3.6200000000000003E-2</v>
      </c>
      <c r="D109" s="87">
        <v>7.4999999999999997E-3</v>
      </c>
      <c r="E109" s="87">
        <v>1.0999999999999999E-2</v>
      </c>
      <c r="F109" s="87">
        <v>9.4000000000000004E-3</v>
      </c>
      <c r="G109" s="87">
        <v>4.8999999999999998E-3</v>
      </c>
      <c r="H109" s="87">
        <v>2.46E-2</v>
      </c>
      <c r="I109" s="81"/>
      <c r="J109" s="81"/>
      <c r="K109" s="81"/>
      <c r="L109" s="81"/>
      <c r="M109" s="81"/>
      <c r="N109" s="81"/>
      <c r="O109" s="81"/>
      <c r="P109" s="81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</row>
    <row r="110" spans="1:33">
      <c r="A110" s="78">
        <f t="shared" si="1"/>
        <v>37042</v>
      </c>
      <c r="B110" s="87">
        <v>3.3E-3</v>
      </c>
      <c r="C110" s="87">
        <v>8.0999999999999996E-3</v>
      </c>
      <c r="D110" s="87">
        <v>7.7000000000000002E-3</v>
      </c>
      <c r="E110" s="87">
        <v>1.8499999999999999E-2</v>
      </c>
      <c r="F110" s="87">
        <v>6.7999999999999996E-3</v>
      </c>
      <c r="G110" s="87">
        <v>3.2000000000000002E-3</v>
      </c>
      <c r="H110" s="87">
        <v>4.3E-3</v>
      </c>
      <c r="I110" s="81"/>
      <c r="J110" s="81"/>
      <c r="K110" s="81"/>
      <c r="L110" s="81"/>
      <c r="M110" s="81"/>
      <c r="N110" s="81"/>
      <c r="O110" s="81"/>
      <c r="P110" s="81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</row>
    <row r="111" spans="1:33">
      <c r="A111" s="78">
        <f t="shared" si="1"/>
        <v>37072</v>
      </c>
      <c r="B111" s="87">
        <v>1.1999999999999999E-3</v>
      </c>
      <c r="C111" s="87">
        <v>-7.7000000000000002E-3</v>
      </c>
      <c r="D111" s="87">
        <v>1.6999999999999999E-3</v>
      </c>
      <c r="E111" s="87">
        <v>6.3E-3</v>
      </c>
      <c r="F111" s="87">
        <v>1.6999999999999999E-3</v>
      </c>
      <c r="G111" s="87">
        <v>1.6999999999999999E-3</v>
      </c>
      <c r="H111" s="87">
        <v>1.9E-3</v>
      </c>
      <c r="I111" s="81"/>
      <c r="J111" s="81"/>
      <c r="K111" s="81"/>
      <c r="L111" s="81"/>
      <c r="M111" s="81"/>
      <c r="N111" s="81"/>
      <c r="O111" s="81"/>
      <c r="P111" s="81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</row>
    <row r="112" spans="1:33">
      <c r="A112" s="78">
        <f t="shared" si="1"/>
        <v>37103</v>
      </c>
      <c r="B112" s="87">
        <v>9.1000000000000004E-3</v>
      </c>
      <c r="C112" s="87">
        <v>-4.0000000000000001E-3</v>
      </c>
      <c r="D112" s="87">
        <v>3.0999999999999999E-3</v>
      </c>
      <c r="E112" s="87">
        <v>4.8999999999999998E-3</v>
      </c>
      <c r="F112" s="87">
        <v>5.4000000000000003E-3</v>
      </c>
      <c r="G112" s="87">
        <v>-4.0000000000000001E-3</v>
      </c>
      <c r="H112" s="87">
        <v>-1.44E-2</v>
      </c>
      <c r="I112" s="81"/>
      <c r="J112" s="81"/>
      <c r="K112" s="81"/>
      <c r="L112" s="81"/>
      <c r="M112" s="81"/>
      <c r="N112" s="81"/>
      <c r="O112" s="81"/>
      <c r="P112" s="81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</row>
    <row r="113" spans="1:33">
      <c r="A113" s="78">
        <f t="shared" si="1"/>
        <v>37134</v>
      </c>
      <c r="B113" s="87">
        <v>1.4200000000000001E-2</v>
      </c>
      <c r="C113" s="87">
        <v>1.5299999999999999E-2</v>
      </c>
      <c r="D113" s="87">
        <v>9.4000000000000004E-3</v>
      </c>
      <c r="E113" s="87">
        <v>8.9999999999999993E-3</v>
      </c>
      <c r="F113" s="87">
        <v>1.0500000000000001E-2</v>
      </c>
      <c r="G113" s="87">
        <v>5.9999999999999995E-4</v>
      </c>
      <c r="H113" s="87">
        <v>-9.5999999999999992E-3</v>
      </c>
      <c r="I113" s="81"/>
      <c r="J113" s="81"/>
      <c r="K113" s="81"/>
      <c r="L113" s="81"/>
      <c r="M113" s="81"/>
      <c r="N113" s="81"/>
      <c r="O113" s="81"/>
      <c r="P113" s="81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</row>
    <row r="114" spans="1:33">
      <c r="A114" s="78">
        <f t="shared" si="1"/>
        <v>37164</v>
      </c>
      <c r="B114" s="87">
        <v>7.7999999999999996E-3</v>
      </c>
      <c r="C114" s="87">
        <v>2.46E-2</v>
      </c>
      <c r="D114" s="87">
        <v>2.3E-3</v>
      </c>
      <c r="E114" s="87">
        <v>-2.5399999999999999E-2</v>
      </c>
      <c r="F114" s="87">
        <v>-1.2999999999999999E-3</v>
      </c>
      <c r="G114" s="87">
        <v>-7.0000000000000001E-3</v>
      </c>
      <c r="H114" s="87">
        <v>-3.4799999999999998E-2</v>
      </c>
      <c r="I114" s="81"/>
      <c r="J114" s="81"/>
      <c r="K114" s="81"/>
      <c r="L114" s="81"/>
      <c r="M114" s="81"/>
      <c r="N114" s="81"/>
      <c r="O114" s="81"/>
      <c r="P114" s="81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</row>
    <row r="115" spans="1:33">
      <c r="A115" s="78">
        <f t="shared" si="1"/>
        <v>37195</v>
      </c>
      <c r="B115" s="87">
        <v>1.17E-2</v>
      </c>
      <c r="C115" s="87">
        <v>3.3599999999999998E-2</v>
      </c>
      <c r="D115" s="87">
        <v>5.7999999999999996E-3</v>
      </c>
      <c r="E115" s="87">
        <v>1.4800000000000001E-2</v>
      </c>
      <c r="F115" s="87">
        <v>1.34E-2</v>
      </c>
      <c r="G115" s="87">
        <v>2.0799999999999999E-2</v>
      </c>
      <c r="H115" s="87">
        <v>9.9000000000000008E-3</v>
      </c>
      <c r="I115" s="81"/>
      <c r="J115" s="81"/>
      <c r="K115" s="81"/>
      <c r="L115" s="81"/>
      <c r="M115" s="81"/>
      <c r="N115" s="81"/>
      <c r="O115" s="81"/>
      <c r="P115" s="81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</row>
    <row r="116" spans="1:33">
      <c r="A116" s="78">
        <f t="shared" si="1"/>
        <v>37225</v>
      </c>
      <c r="B116" s="87">
        <v>8.0000000000000002E-3</v>
      </c>
      <c r="C116" s="87">
        <v>-5.4300000000000001E-2</v>
      </c>
      <c r="D116" s="87">
        <v>5.4999999999999997E-3</v>
      </c>
      <c r="E116" s="87">
        <v>1.0500000000000001E-2</v>
      </c>
      <c r="F116" s="87">
        <v>-2.3999999999999998E-3</v>
      </c>
      <c r="G116" s="87">
        <v>2.0999999999999999E-3</v>
      </c>
      <c r="H116" s="87">
        <v>0.02</v>
      </c>
      <c r="I116" s="81"/>
      <c r="J116" s="81"/>
      <c r="K116" s="81"/>
      <c r="L116" s="81"/>
      <c r="M116" s="81"/>
      <c r="N116" s="81"/>
      <c r="O116" s="81"/>
      <c r="P116" s="81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</row>
    <row r="117" spans="1:33">
      <c r="A117" s="78">
        <f t="shared" si="1"/>
        <v>37256</v>
      </c>
      <c r="B117" s="87">
        <v>-9.4000000000000004E-3</v>
      </c>
      <c r="C117" s="87">
        <v>1.4800000000000001E-2</v>
      </c>
      <c r="D117" s="87">
        <v>5.5999999999999999E-3</v>
      </c>
      <c r="E117" s="87">
        <v>1.0699999999999999E-2</v>
      </c>
      <c r="F117" s="87">
        <v>5.3E-3</v>
      </c>
      <c r="G117" s="87">
        <v>1.38E-2</v>
      </c>
      <c r="H117" s="87">
        <v>1.7999999999999999E-2</v>
      </c>
      <c r="I117" s="81"/>
      <c r="J117" s="81"/>
      <c r="K117" s="81"/>
      <c r="L117" s="81"/>
      <c r="M117" s="81"/>
      <c r="N117" s="81"/>
      <c r="O117" s="81"/>
      <c r="P117" s="81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</row>
    <row r="118" spans="1:33">
      <c r="A118" s="78">
        <f t="shared" si="1"/>
        <v>37287</v>
      </c>
      <c r="B118" s="87">
        <v>1.4800000000000001E-2</v>
      </c>
      <c r="C118" s="87">
        <v>-7.1999999999999998E-3</v>
      </c>
      <c r="D118" s="87">
        <v>6.4999999999999997E-3</v>
      </c>
      <c r="E118" s="87">
        <v>7.7999999999999996E-3</v>
      </c>
      <c r="F118" s="87">
        <v>8.6E-3</v>
      </c>
      <c r="G118" s="87">
        <v>6.8999999999999999E-3</v>
      </c>
      <c r="H118" s="87">
        <v>-3.7000000000000002E-3</v>
      </c>
      <c r="I118" s="81"/>
      <c r="J118" s="81"/>
      <c r="K118" s="81"/>
      <c r="L118" s="81"/>
      <c r="M118" s="81"/>
      <c r="N118" s="81"/>
      <c r="O118" s="81"/>
      <c r="P118" s="81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</row>
    <row r="119" spans="1:33">
      <c r="A119" s="78">
        <f t="shared" si="1"/>
        <v>37315</v>
      </c>
      <c r="B119" s="87">
        <v>-4.8999999999999998E-3</v>
      </c>
      <c r="C119" s="87">
        <v>-2.0199999999999999E-2</v>
      </c>
      <c r="D119" s="87">
        <v>-6.9999999999999999E-4</v>
      </c>
      <c r="E119" s="87">
        <v>-7.1000000000000004E-3</v>
      </c>
      <c r="F119" s="87">
        <v>5.5999999999999999E-3</v>
      </c>
      <c r="G119" s="87">
        <v>-3.5000000000000001E-3</v>
      </c>
      <c r="H119" s="87">
        <v>-1.23E-2</v>
      </c>
      <c r="I119" s="81"/>
      <c r="J119" s="81"/>
      <c r="K119" s="81"/>
      <c r="L119" s="81"/>
      <c r="M119" s="81"/>
      <c r="N119" s="81"/>
      <c r="O119" s="81"/>
      <c r="P119" s="81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</row>
    <row r="120" spans="1:33">
      <c r="A120" s="78">
        <f t="shared" si="1"/>
        <v>37346</v>
      </c>
      <c r="B120" s="87">
        <v>5.3E-3</v>
      </c>
      <c r="C120" s="87">
        <v>8.9999999999999998E-4</v>
      </c>
      <c r="D120" s="87">
        <v>4.7000000000000002E-3</v>
      </c>
      <c r="E120" s="87">
        <v>1.5299999999999999E-2</v>
      </c>
      <c r="F120" s="87">
        <v>4.4999999999999997E-3</v>
      </c>
      <c r="G120" s="87">
        <v>6.4000000000000003E-3</v>
      </c>
      <c r="H120" s="87">
        <v>1.55E-2</v>
      </c>
      <c r="I120" s="81"/>
      <c r="J120" s="81"/>
      <c r="K120" s="81"/>
      <c r="L120" s="81"/>
      <c r="M120" s="81"/>
      <c r="N120" s="81"/>
      <c r="O120" s="81"/>
      <c r="P120" s="81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</row>
    <row r="121" spans="1:33">
      <c r="A121" s="78">
        <f t="shared" si="1"/>
        <v>37376</v>
      </c>
      <c r="B121" s="87">
        <v>9.5999999999999992E-3</v>
      </c>
      <c r="C121" s="87">
        <v>-1.04E-2</v>
      </c>
      <c r="D121" s="87">
        <v>7.6E-3</v>
      </c>
      <c r="E121" s="87">
        <v>4.5999999999999999E-3</v>
      </c>
      <c r="F121" s="87">
        <v>1.1299999999999999E-2</v>
      </c>
      <c r="G121" s="87">
        <v>9.7999999999999997E-3</v>
      </c>
      <c r="H121" s="87">
        <v>-4.1999999999999997E-3</v>
      </c>
      <c r="I121" s="81"/>
      <c r="J121" s="81"/>
      <c r="K121" s="81"/>
      <c r="L121" s="81"/>
      <c r="M121" s="81"/>
      <c r="N121" s="81"/>
      <c r="O121" s="81"/>
      <c r="P121" s="81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</row>
    <row r="122" spans="1:33">
      <c r="A122" s="78">
        <f t="shared" si="1"/>
        <v>37407</v>
      </c>
      <c r="B122" s="87">
        <v>3.3E-3</v>
      </c>
      <c r="C122" s="87">
        <v>2.7E-2</v>
      </c>
      <c r="D122" s="87">
        <v>5.3E-3</v>
      </c>
      <c r="E122" s="87">
        <v>1E-4</v>
      </c>
      <c r="F122" s="87">
        <v>9.9000000000000008E-3</v>
      </c>
      <c r="G122" s="87">
        <v>1.23E-2</v>
      </c>
      <c r="H122" s="87">
        <v>-3.3999999999999998E-3</v>
      </c>
      <c r="I122" s="81"/>
      <c r="J122" s="81"/>
      <c r="K122" s="81"/>
      <c r="L122" s="81"/>
      <c r="M122" s="81"/>
      <c r="N122" s="81"/>
      <c r="O122" s="81"/>
      <c r="P122" s="81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</row>
    <row r="123" spans="1:33">
      <c r="A123" s="78">
        <f t="shared" si="1"/>
        <v>37437</v>
      </c>
      <c r="B123" s="87">
        <v>4.0000000000000002E-4</v>
      </c>
      <c r="C123" s="87">
        <v>6.5500000000000003E-2</v>
      </c>
      <c r="D123" s="87">
        <v>2.2000000000000001E-3</v>
      </c>
      <c r="E123" s="87">
        <v>-2.8299999999999999E-2</v>
      </c>
      <c r="F123" s="87">
        <v>6.8999999999999999E-3</v>
      </c>
      <c r="G123" s="87">
        <v>-2.2000000000000001E-3</v>
      </c>
      <c r="H123" s="87">
        <v>-2.4899999999999999E-2</v>
      </c>
      <c r="I123" s="81"/>
      <c r="J123" s="81"/>
      <c r="K123" s="81"/>
      <c r="L123" s="81"/>
      <c r="M123" s="81"/>
      <c r="N123" s="81"/>
      <c r="O123" s="81"/>
      <c r="P123" s="81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</row>
    <row r="124" spans="1:33">
      <c r="A124" s="78">
        <f t="shared" si="1"/>
        <v>37468</v>
      </c>
      <c r="B124" s="87">
        <v>-1.5900000000000001E-2</v>
      </c>
      <c r="C124" s="87">
        <v>4.1300000000000003E-2</v>
      </c>
      <c r="D124" s="87">
        <v>-1.2999999999999999E-3</v>
      </c>
      <c r="E124" s="87">
        <v>-0.03</v>
      </c>
      <c r="F124" s="87">
        <v>5.7000000000000002E-3</v>
      </c>
      <c r="G124" s="87">
        <v>-7.7999999999999996E-3</v>
      </c>
      <c r="H124" s="87">
        <v>-3.8899999999999997E-2</v>
      </c>
      <c r="I124" s="81"/>
      <c r="J124" s="81"/>
      <c r="K124" s="81"/>
      <c r="L124" s="81"/>
      <c r="M124" s="81"/>
      <c r="N124" s="81"/>
      <c r="O124" s="81"/>
      <c r="P124" s="81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</row>
    <row r="125" spans="1:33">
      <c r="A125" s="78">
        <f t="shared" si="1"/>
        <v>37499</v>
      </c>
      <c r="B125" s="87">
        <v>5.0000000000000001E-3</v>
      </c>
      <c r="C125" s="87">
        <v>2.1999999999999999E-2</v>
      </c>
      <c r="D125" s="87">
        <v>6.8999999999999999E-3</v>
      </c>
      <c r="E125" s="87">
        <v>6.0000000000000001E-3</v>
      </c>
      <c r="F125" s="87">
        <v>9.7000000000000003E-3</v>
      </c>
      <c r="G125" s="87">
        <v>6.3E-3</v>
      </c>
      <c r="H125" s="87">
        <v>4.1000000000000003E-3</v>
      </c>
      <c r="I125" s="81"/>
      <c r="J125" s="81"/>
      <c r="K125" s="81"/>
      <c r="L125" s="81"/>
      <c r="M125" s="81"/>
      <c r="N125" s="81"/>
      <c r="O125" s="81"/>
      <c r="P125" s="81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</row>
    <row r="126" spans="1:33">
      <c r="A126" s="78">
        <f t="shared" si="1"/>
        <v>37529</v>
      </c>
      <c r="B126" s="87">
        <v>1.46E-2</v>
      </c>
      <c r="C126" s="87">
        <v>2.8400000000000002E-2</v>
      </c>
      <c r="D126" s="87">
        <v>1.5E-3</v>
      </c>
      <c r="E126" s="87">
        <v>-7.0000000000000001E-3</v>
      </c>
      <c r="F126" s="87">
        <v>-3.3E-3</v>
      </c>
      <c r="G126" s="87">
        <v>5.4000000000000003E-3</v>
      </c>
      <c r="H126" s="87">
        <v>-1.6E-2</v>
      </c>
      <c r="I126" s="81"/>
      <c r="J126" s="81"/>
      <c r="K126" s="81"/>
      <c r="L126" s="81"/>
      <c r="M126" s="81"/>
      <c r="N126" s="81"/>
      <c r="O126" s="81"/>
      <c r="P126" s="81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</row>
    <row r="127" spans="1:33">
      <c r="A127" s="78">
        <f t="shared" si="1"/>
        <v>37560</v>
      </c>
      <c r="B127" s="87">
        <v>1.04E-2</v>
      </c>
      <c r="C127" s="87">
        <v>-3.7600000000000001E-2</v>
      </c>
      <c r="D127" s="87">
        <v>1.6000000000000001E-3</v>
      </c>
      <c r="E127" s="87">
        <v>3.0999999999999999E-3</v>
      </c>
      <c r="F127" s="87">
        <v>-6.3E-3</v>
      </c>
      <c r="G127" s="87">
        <v>-8.6E-3</v>
      </c>
      <c r="H127" s="87">
        <v>1.23E-2</v>
      </c>
      <c r="I127" s="81"/>
      <c r="J127" s="81"/>
      <c r="K127" s="81"/>
      <c r="L127" s="81"/>
      <c r="M127" s="81"/>
      <c r="N127" s="81"/>
      <c r="O127" s="81"/>
      <c r="P127" s="81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</row>
    <row r="128" spans="1:33">
      <c r="A128" s="78">
        <f t="shared" si="1"/>
        <v>37590</v>
      </c>
      <c r="B128" s="87">
        <v>2.5100000000000001E-2</v>
      </c>
      <c r="C128" s="87">
        <v>-1.6400000000000001E-2</v>
      </c>
      <c r="D128" s="87">
        <v>2.5000000000000001E-3</v>
      </c>
      <c r="E128" s="87">
        <v>2.1600000000000001E-2</v>
      </c>
      <c r="F128" s="87">
        <v>5.4000000000000003E-3</v>
      </c>
      <c r="G128" s="87">
        <v>4.7000000000000002E-3</v>
      </c>
      <c r="H128" s="87">
        <v>2.24E-2</v>
      </c>
      <c r="I128" s="81"/>
      <c r="J128" s="81"/>
      <c r="K128" s="81"/>
      <c r="L128" s="81"/>
      <c r="M128" s="81"/>
      <c r="N128" s="81"/>
      <c r="O128" s="81"/>
      <c r="P128" s="81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</row>
    <row r="129" spans="1:33">
      <c r="A129" s="78">
        <f t="shared" si="1"/>
        <v>37621</v>
      </c>
      <c r="B129" s="87">
        <v>1.5699999999999999E-2</v>
      </c>
      <c r="C129" s="87">
        <v>4.8899999999999999E-2</v>
      </c>
      <c r="D129" s="87">
        <v>9.4000000000000004E-3</v>
      </c>
      <c r="E129" s="87">
        <v>4.4000000000000003E-3</v>
      </c>
      <c r="F129" s="87">
        <v>1.5299999999999999E-2</v>
      </c>
      <c r="G129" s="87">
        <v>1.9199999999999998E-2</v>
      </c>
      <c r="H129" s="87">
        <v>-1.49E-2</v>
      </c>
      <c r="I129" s="81"/>
      <c r="J129" s="81"/>
      <c r="K129" s="81"/>
      <c r="L129" s="81"/>
      <c r="M129" s="81"/>
      <c r="N129" s="81"/>
      <c r="O129" s="81"/>
      <c r="P129" s="81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</row>
    <row r="130" spans="1:33">
      <c r="A130" s="78">
        <f t="shared" si="1"/>
        <v>37652</v>
      </c>
      <c r="B130" s="87">
        <v>2.8299999999999999E-2</v>
      </c>
      <c r="C130" s="87">
        <v>4.41E-2</v>
      </c>
      <c r="D130" s="87">
        <v>8.3000000000000001E-3</v>
      </c>
      <c r="E130" s="87">
        <v>1.54E-2</v>
      </c>
      <c r="F130" s="87">
        <v>1.06E-2</v>
      </c>
      <c r="G130" s="87">
        <v>1.8200000000000001E-2</v>
      </c>
      <c r="H130" s="87">
        <v>5.0000000000000001E-4</v>
      </c>
      <c r="I130" s="81"/>
      <c r="J130" s="81"/>
      <c r="K130" s="81"/>
      <c r="L130" s="81"/>
      <c r="M130" s="81"/>
      <c r="N130" s="81"/>
      <c r="O130" s="81"/>
      <c r="P130" s="81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</row>
    <row r="131" spans="1:33">
      <c r="A131" s="78">
        <f t="shared" si="1"/>
        <v>37680</v>
      </c>
      <c r="B131" s="87">
        <v>1.3299999999999999E-2</v>
      </c>
      <c r="C131" s="87">
        <v>4.02E-2</v>
      </c>
      <c r="D131" s="87">
        <v>2.3999999999999998E-3</v>
      </c>
      <c r="E131" s="87">
        <v>2.5999999999999999E-3</v>
      </c>
      <c r="F131" s="87">
        <v>7.9000000000000008E-3</v>
      </c>
      <c r="G131" s="87">
        <v>1.66E-2</v>
      </c>
      <c r="H131" s="87">
        <v>-3.7000000000000002E-3</v>
      </c>
      <c r="I131" s="81"/>
      <c r="J131" s="81"/>
      <c r="K131" s="81"/>
      <c r="L131" s="81"/>
      <c r="M131" s="81"/>
      <c r="N131" s="81"/>
      <c r="O131" s="81"/>
      <c r="P131" s="81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</row>
    <row r="132" spans="1:33">
      <c r="A132" s="78">
        <f t="shared" si="1"/>
        <v>37711</v>
      </c>
      <c r="B132" s="87">
        <v>8.8999999999999999E-3</v>
      </c>
      <c r="C132" s="87">
        <v>-4.4499999999999998E-2</v>
      </c>
      <c r="D132" s="87">
        <v>1.5E-3</v>
      </c>
      <c r="E132" s="87">
        <v>8.3000000000000001E-3</v>
      </c>
      <c r="F132" s="87">
        <v>1.9E-3</v>
      </c>
      <c r="G132" s="87">
        <v>-1.2200000000000001E-2</v>
      </c>
      <c r="H132" s="87">
        <v>2E-3</v>
      </c>
      <c r="I132" s="81"/>
      <c r="J132" s="81"/>
      <c r="K132" s="81"/>
      <c r="L132" s="81"/>
      <c r="M132" s="81"/>
      <c r="N132" s="81"/>
      <c r="O132" s="81"/>
      <c r="P132" s="81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</row>
    <row r="133" spans="1:33">
      <c r="A133" s="78">
        <f t="shared" si="1"/>
        <v>37741</v>
      </c>
      <c r="B133" s="87">
        <v>1.4999999999999999E-2</v>
      </c>
      <c r="C133" s="87">
        <v>6.4999999999999997E-3</v>
      </c>
      <c r="D133" s="87">
        <v>3.0999999999999999E-3</v>
      </c>
      <c r="E133" s="87">
        <v>2.7199999999999998E-2</v>
      </c>
      <c r="F133" s="87">
        <v>9.1000000000000004E-3</v>
      </c>
      <c r="G133" s="87">
        <v>1.17E-2</v>
      </c>
      <c r="H133" s="87">
        <v>2.98E-2</v>
      </c>
      <c r="I133" s="81"/>
      <c r="J133" s="81"/>
      <c r="K133" s="81"/>
      <c r="L133" s="81"/>
      <c r="M133" s="81"/>
      <c r="N133" s="81"/>
      <c r="O133" s="81"/>
      <c r="P133" s="81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</row>
    <row r="134" spans="1:33">
      <c r="A134" s="78">
        <f t="shared" ref="A134:A140" si="2">DATE(YEAR(A133),MONTH(A133)+2,0)</f>
        <v>37772</v>
      </c>
      <c r="B134" s="87">
        <v>1.3599999999999999E-2</v>
      </c>
      <c r="C134" s="87">
        <v>4.9000000000000002E-2</v>
      </c>
      <c r="D134" s="87">
        <v>1.0699999999999999E-2</v>
      </c>
      <c r="E134" s="87">
        <v>3.0099999999999998E-2</v>
      </c>
      <c r="F134" s="87">
        <v>2.07E-2</v>
      </c>
      <c r="G134" s="87">
        <v>3.9699999999999999E-2</v>
      </c>
      <c r="H134" s="87">
        <v>3.6200000000000003E-2</v>
      </c>
      <c r="I134" s="81"/>
      <c r="J134" s="81"/>
      <c r="K134" s="81"/>
      <c r="L134" s="81"/>
      <c r="M134" s="81"/>
      <c r="N134" s="81"/>
      <c r="O134" s="81"/>
      <c r="P134" s="81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</row>
    <row r="135" spans="1:33">
      <c r="A135" s="78">
        <f t="shared" si="2"/>
        <v>37802</v>
      </c>
      <c r="B135" s="87">
        <v>-5.7999999999999996E-3</v>
      </c>
      <c r="C135" s="87">
        <v>-1.9199999999999998E-2</v>
      </c>
      <c r="D135" s="87">
        <v>3.3999999999999998E-3</v>
      </c>
      <c r="E135" s="87">
        <v>1.8100000000000002E-2</v>
      </c>
      <c r="F135" s="87">
        <v>4.4000000000000003E-3</v>
      </c>
      <c r="G135" s="87">
        <v>5.5999999999999999E-3</v>
      </c>
      <c r="H135" s="87">
        <v>1.2800000000000001E-2</v>
      </c>
      <c r="I135" s="81"/>
      <c r="J135" s="81"/>
      <c r="K135" s="81"/>
      <c r="L135" s="81"/>
      <c r="M135" s="81"/>
      <c r="N135" s="81"/>
      <c r="O135" s="81"/>
      <c r="P135" s="81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</row>
    <row r="136" spans="1:33">
      <c r="A136" s="78">
        <f t="shared" si="2"/>
        <v>37833</v>
      </c>
      <c r="B136" s="87">
        <v>-7.1999999999999998E-3</v>
      </c>
      <c r="C136" s="87">
        <v>-1.7100000000000001E-2</v>
      </c>
      <c r="D136" s="87">
        <v>-5.9999999999999995E-4</v>
      </c>
      <c r="E136" s="87">
        <v>1.1900000000000001E-2</v>
      </c>
      <c r="F136" s="87">
        <v>-9.1999999999999998E-3</v>
      </c>
      <c r="G136" s="87">
        <v>-3.5000000000000001E-3</v>
      </c>
      <c r="H136" s="87">
        <v>1.18E-2</v>
      </c>
      <c r="I136" s="81"/>
      <c r="J136" s="81"/>
      <c r="K136" s="81"/>
      <c r="L136" s="81"/>
      <c r="M136" s="81"/>
      <c r="N136" s="81"/>
      <c r="O136" s="81"/>
      <c r="P136" s="81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</row>
    <row r="137" spans="1:33">
      <c r="A137" s="78">
        <f t="shared" si="2"/>
        <v>37864</v>
      </c>
      <c r="B137" s="87">
        <v>-8.6999999999999994E-3</v>
      </c>
      <c r="C137" s="87">
        <v>7.7999999999999996E-3</v>
      </c>
      <c r="D137" s="87">
        <v>3.0999999999999999E-3</v>
      </c>
      <c r="E137" s="87">
        <v>1.3299999999999999E-2</v>
      </c>
      <c r="F137" s="87">
        <v>4.3E-3</v>
      </c>
      <c r="G137" s="87">
        <v>2.0199999999999999E-2</v>
      </c>
      <c r="H137" s="87">
        <v>1.7899999999999999E-2</v>
      </c>
      <c r="I137" s="81"/>
      <c r="J137" s="81"/>
      <c r="K137" s="81"/>
      <c r="L137" s="81"/>
      <c r="M137" s="81"/>
      <c r="N137" s="81"/>
      <c r="O137" s="81"/>
      <c r="P137" s="81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</row>
    <row r="138" spans="1:33">
      <c r="A138" s="78">
        <f t="shared" si="2"/>
        <v>37894</v>
      </c>
      <c r="B138" s="87">
        <v>1.7100000000000001E-2</v>
      </c>
      <c r="C138" s="87">
        <v>-1.9E-3</v>
      </c>
      <c r="D138" s="87">
        <v>7.7999999999999996E-3</v>
      </c>
      <c r="E138" s="87">
        <v>1.3299999999999999E-2</v>
      </c>
      <c r="F138" s="87">
        <v>1.0500000000000001E-2</v>
      </c>
      <c r="G138" s="87">
        <v>2.1499999999999998E-2</v>
      </c>
      <c r="H138" s="87">
        <v>9.4000000000000004E-3</v>
      </c>
      <c r="I138" s="81"/>
      <c r="J138" s="81"/>
      <c r="K138" s="81"/>
      <c r="L138" s="81"/>
      <c r="M138" s="81"/>
      <c r="N138" s="81"/>
      <c r="O138" s="81"/>
      <c r="P138" s="81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</row>
    <row r="139" spans="1:33">
      <c r="A139" s="78">
        <f t="shared" si="2"/>
        <v>37925</v>
      </c>
      <c r="B139" s="87">
        <v>1.46E-2</v>
      </c>
      <c r="C139" s="87">
        <v>1.04E-2</v>
      </c>
      <c r="D139" s="87">
        <v>1.15E-2</v>
      </c>
      <c r="E139" s="87">
        <v>1.9099999999999999E-2</v>
      </c>
      <c r="F139" s="87">
        <v>3.5000000000000001E-3</v>
      </c>
      <c r="G139" s="87">
        <v>1.11E-2</v>
      </c>
      <c r="H139" s="87">
        <v>2.9899999999999999E-2</v>
      </c>
      <c r="I139" s="81"/>
      <c r="J139" s="81"/>
      <c r="K139" s="81"/>
      <c r="L139" s="81"/>
      <c r="M139" s="81"/>
      <c r="N139" s="81"/>
      <c r="O139" s="81"/>
      <c r="P139" s="81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</row>
    <row r="140" spans="1:33">
      <c r="A140" s="78">
        <f t="shared" si="2"/>
        <v>37955</v>
      </c>
      <c r="B140" s="87">
        <v>9.1999999999999998E-3</v>
      </c>
      <c r="C140" s="87">
        <v>1.8E-3</v>
      </c>
      <c r="D140" s="87">
        <v>4.5999999999999999E-3</v>
      </c>
      <c r="E140" s="87">
        <v>1.1599999999999999E-2</v>
      </c>
      <c r="F140" s="87">
        <v>6.8999999999999999E-3</v>
      </c>
      <c r="G140" s="87">
        <v>3.0999999999999999E-3</v>
      </c>
      <c r="H140" s="87">
        <v>1.2999999999999999E-2</v>
      </c>
      <c r="I140" s="81"/>
      <c r="J140" s="81"/>
      <c r="K140" s="81"/>
      <c r="L140" s="81"/>
      <c r="M140" s="81"/>
      <c r="N140" s="81"/>
      <c r="O140" s="81"/>
      <c r="P140" s="81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</row>
    <row r="141" spans="1:33">
      <c r="A141" s="78">
        <f>DATE(YEAR(A140),MONTH(A140)+2,0)</f>
        <v>37986</v>
      </c>
      <c r="B141" s="87">
        <v>5.4000000000000003E-3</v>
      </c>
      <c r="C141" s="87">
        <v>3.8100000000000002E-2</v>
      </c>
      <c r="D141" s="87">
        <v>5.4000000000000003E-3</v>
      </c>
      <c r="E141" s="87">
        <v>1.72E-2</v>
      </c>
      <c r="F141" s="87">
        <v>1.01E-2</v>
      </c>
      <c r="G141" s="87">
        <v>2.93E-2</v>
      </c>
      <c r="H141" s="87">
        <v>1.9099999999999999E-2</v>
      </c>
      <c r="I141" s="81"/>
      <c r="J141" s="81"/>
      <c r="K141" s="81"/>
      <c r="L141" s="81"/>
      <c r="M141" s="81"/>
      <c r="N141" s="81"/>
      <c r="O141" s="81"/>
      <c r="P141" s="81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</row>
    <row r="142" spans="1:33">
      <c r="A142" s="78">
        <f t="shared" ref="A142:A205" si="3">DATE(YEAR(A141),MONTH(A141)+2,0)</f>
        <v>38017</v>
      </c>
      <c r="B142" s="87">
        <v>1.1900000000000001E-2</v>
      </c>
      <c r="C142" s="87">
        <v>1.9900000000000001E-2</v>
      </c>
      <c r="D142" s="87">
        <v>1.09E-2</v>
      </c>
      <c r="E142" s="87">
        <v>2.3400000000000001E-2</v>
      </c>
      <c r="F142" s="87">
        <v>9.1999999999999998E-3</v>
      </c>
      <c r="G142" s="87">
        <v>1.17E-2</v>
      </c>
      <c r="H142" s="87">
        <v>1.9199999999999998E-2</v>
      </c>
      <c r="I142" s="81"/>
      <c r="J142" s="81"/>
      <c r="K142" s="81"/>
      <c r="L142" s="81"/>
      <c r="M142" s="81"/>
      <c r="N142" s="81"/>
      <c r="O142" s="81"/>
      <c r="P142" s="81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</row>
    <row r="143" spans="1:33">
      <c r="A143" s="78">
        <f t="shared" si="3"/>
        <v>38046</v>
      </c>
      <c r="B143" s="87">
        <v>1.6999999999999999E-3</v>
      </c>
      <c r="C143" s="87">
        <v>5.2900000000000003E-2</v>
      </c>
      <c r="D143" s="87">
        <v>6.3E-3</v>
      </c>
      <c r="E143" s="87">
        <v>1.1299999999999999E-2</v>
      </c>
      <c r="F143" s="87">
        <v>8.3999999999999995E-3</v>
      </c>
      <c r="G143" s="87">
        <v>1.4999999999999999E-2</v>
      </c>
      <c r="H143" s="87">
        <v>1.23E-2</v>
      </c>
      <c r="I143" s="81"/>
      <c r="J143" s="81"/>
      <c r="K143" s="81"/>
      <c r="L143" s="81"/>
      <c r="M143" s="81"/>
      <c r="N143" s="81"/>
      <c r="O143" s="81"/>
      <c r="P143" s="81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</row>
    <row r="144" spans="1:33">
      <c r="A144" s="78">
        <f t="shared" si="3"/>
        <v>38077</v>
      </c>
      <c r="B144" s="87">
        <v>6.1000000000000004E-3</v>
      </c>
      <c r="C144" s="87">
        <v>-5.1000000000000004E-3</v>
      </c>
      <c r="D144" s="87">
        <v>3.2000000000000002E-3</v>
      </c>
      <c r="E144" s="87">
        <v>1.6000000000000001E-3</v>
      </c>
      <c r="F144" s="87">
        <v>2.9999999999999997E-4</v>
      </c>
      <c r="G144" s="87">
        <v>6.4000000000000003E-3</v>
      </c>
      <c r="H144" s="87">
        <v>4.1000000000000003E-3</v>
      </c>
      <c r="I144" s="81"/>
      <c r="J144" s="81"/>
      <c r="K144" s="81"/>
      <c r="L144" s="81"/>
      <c r="M144" s="81"/>
      <c r="N144" s="81"/>
      <c r="O144" s="81"/>
      <c r="P144" s="81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</row>
    <row r="145" spans="1:33">
      <c r="A145" s="78">
        <f t="shared" si="3"/>
        <v>38107</v>
      </c>
      <c r="B145" s="87">
        <v>2E-3</v>
      </c>
      <c r="C145" s="87">
        <v>-5.3199999999999997E-2</v>
      </c>
      <c r="D145" s="87">
        <v>-8.2000000000000007E-3</v>
      </c>
      <c r="E145" s="87">
        <v>2.0000000000000001E-4</v>
      </c>
      <c r="F145" s="87">
        <v>6.1999999999999998E-3</v>
      </c>
      <c r="G145" s="87">
        <v>-1.78E-2</v>
      </c>
      <c r="H145" s="87">
        <v>-1.6500000000000001E-2</v>
      </c>
      <c r="I145" s="81"/>
      <c r="J145" s="81"/>
      <c r="K145" s="81"/>
      <c r="L145" s="81"/>
      <c r="M145" s="81"/>
      <c r="N145" s="81"/>
      <c r="O145" s="81"/>
      <c r="P145" s="81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</row>
    <row r="146" spans="1:33">
      <c r="A146" s="78">
        <f t="shared" si="3"/>
        <v>38138</v>
      </c>
      <c r="B146" s="87">
        <v>-1.2800000000000001E-2</v>
      </c>
      <c r="C146" s="87">
        <v>-1.18E-2</v>
      </c>
      <c r="D146" s="87">
        <v>2.3999999999999998E-3</v>
      </c>
      <c r="E146" s="87">
        <v>-2.3E-3</v>
      </c>
      <c r="F146" s="87">
        <v>4.0000000000000001E-3</v>
      </c>
      <c r="G146" s="87">
        <v>-8.0999999999999996E-3</v>
      </c>
      <c r="H146" s="87">
        <v>-3.5000000000000001E-3</v>
      </c>
      <c r="I146" s="81"/>
      <c r="J146" s="81"/>
      <c r="K146" s="81"/>
      <c r="L146" s="81"/>
      <c r="M146" s="81"/>
      <c r="N146" s="81"/>
      <c r="O146" s="81"/>
      <c r="P146" s="81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</row>
    <row r="147" spans="1:33">
      <c r="A147" s="78">
        <f t="shared" si="3"/>
        <v>38168</v>
      </c>
      <c r="B147" s="87">
        <v>-1.06E-2</v>
      </c>
      <c r="C147" s="87">
        <v>-3.1600000000000003E-2</v>
      </c>
      <c r="D147" s="87">
        <v>4.1999999999999997E-3</v>
      </c>
      <c r="E147" s="87">
        <v>1.1299999999999999E-2</v>
      </c>
      <c r="F147" s="87">
        <v>5.4999999999999997E-3</v>
      </c>
      <c r="G147" s="87">
        <v>-1.9E-3</v>
      </c>
      <c r="H147" s="87">
        <v>9.1000000000000004E-3</v>
      </c>
      <c r="I147" s="81"/>
      <c r="J147" s="81"/>
      <c r="K147" s="81"/>
      <c r="L147" s="81"/>
      <c r="M147" s="81"/>
      <c r="N147" s="81"/>
      <c r="O147" s="81"/>
      <c r="P147" s="81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</row>
    <row r="148" spans="1:33">
      <c r="A148" s="78">
        <f t="shared" si="3"/>
        <v>38199</v>
      </c>
      <c r="B148" s="87">
        <v>1.2999999999999999E-3</v>
      </c>
      <c r="C148" s="87">
        <v>-1.1900000000000001E-2</v>
      </c>
      <c r="D148" s="87">
        <v>5.9999999999999995E-4</v>
      </c>
      <c r="E148" s="87">
        <v>-8.2000000000000007E-3</v>
      </c>
      <c r="F148" s="87">
        <v>6.1999999999999998E-3</v>
      </c>
      <c r="G148" s="87">
        <v>-1.4E-3</v>
      </c>
      <c r="H148" s="87">
        <v>-1.54E-2</v>
      </c>
      <c r="I148" s="81"/>
      <c r="J148" s="81"/>
      <c r="K148" s="81"/>
      <c r="L148" s="81"/>
      <c r="M148" s="81"/>
      <c r="N148" s="81"/>
      <c r="O148" s="81"/>
      <c r="P148" s="81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</row>
    <row r="149" spans="1:33">
      <c r="A149" s="78">
        <f t="shared" si="3"/>
        <v>38230</v>
      </c>
      <c r="B149" s="87">
        <v>4.0000000000000001E-3</v>
      </c>
      <c r="C149" s="87">
        <v>-8.3999999999999995E-3</v>
      </c>
      <c r="D149" s="87">
        <v>-8.9999999999999998E-4</v>
      </c>
      <c r="E149" s="87">
        <v>3.5000000000000001E-3</v>
      </c>
      <c r="F149" s="87">
        <v>3.5999999999999999E-3</v>
      </c>
      <c r="G149" s="87">
        <v>-3.8999999999999998E-3</v>
      </c>
      <c r="H149" s="87">
        <v>-2.2000000000000001E-3</v>
      </c>
      <c r="I149" s="81"/>
      <c r="J149" s="81"/>
      <c r="K149" s="81"/>
      <c r="L149" s="81"/>
      <c r="M149" s="81"/>
      <c r="N149" s="81"/>
      <c r="O149" s="81"/>
      <c r="P149" s="81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</row>
    <row r="150" spans="1:33">
      <c r="A150" s="78">
        <f t="shared" si="3"/>
        <v>38260</v>
      </c>
      <c r="B150" s="87">
        <v>-1.6999999999999999E-3</v>
      </c>
      <c r="C150" s="87">
        <v>2.1999999999999999E-2</v>
      </c>
      <c r="D150" s="87">
        <v>8.5000000000000006E-3</v>
      </c>
      <c r="E150" s="87">
        <v>1.03E-2</v>
      </c>
      <c r="F150" s="87">
        <v>1.1999999999999999E-3</v>
      </c>
      <c r="G150" s="87">
        <v>8.0000000000000004E-4</v>
      </c>
      <c r="H150" s="87">
        <v>2.1000000000000001E-2</v>
      </c>
      <c r="I150" s="81"/>
      <c r="J150" s="81"/>
      <c r="K150" s="81"/>
      <c r="L150" s="81"/>
      <c r="M150" s="81"/>
      <c r="N150" s="81"/>
      <c r="O150" s="81"/>
      <c r="P150" s="81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</row>
    <row r="151" spans="1:33">
      <c r="A151" s="78">
        <f t="shared" si="3"/>
        <v>38291</v>
      </c>
      <c r="B151" s="87">
        <v>-4.4000000000000003E-3</v>
      </c>
      <c r="C151" s="87">
        <v>3.5799999999999998E-2</v>
      </c>
      <c r="D151" s="87">
        <v>-5.0000000000000001E-4</v>
      </c>
      <c r="E151" s="87">
        <v>1.24E-2</v>
      </c>
      <c r="F151" s="87">
        <v>2.8E-3</v>
      </c>
      <c r="G151" s="87">
        <v>1.38E-2</v>
      </c>
      <c r="H151" s="87">
        <v>7.4000000000000003E-3</v>
      </c>
      <c r="I151" s="81"/>
      <c r="J151" s="81"/>
      <c r="K151" s="81"/>
      <c r="L151" s="81"/>
      <c r="M151" s="81"/>
      <c r="N151" s="81"/>
      <c r="O151" s="81"/>
      <c r="P151" s="81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</row>
    <row r="152" spans="1:33">
      <c r="A152" s="78">
        <f t="shared" si="3"/>
        <v>38321</v>
      </c>
      <c r="B152" s="87">
        <v>8.0999999999999996E-3</v>
      </c>
      <c r="C152" s="87">
        <v>4.7500000000000001E-2</v>
      </c>
      <c r="D152" s="87">
        <v>1.4E-2</v>
      </c>
      <c r="E152" s="87">
        <v>3.0599999999999999E-2</v>
      </c>
      <c r="F152" s="87">
        <v>7.4999999999999997E-3</v>
      </c>
      <c r="G152" s="87">
        <v>2.8000000000000001E-2</v>
      </c>
      <c r="H152" s="87">
        <v>3.0800000000000001E-2</v>
      </c>
      <c r="I152" s="81"/>
      <c r="J152" s="81"/>
      <c r="K152" s="81"/>
      <c r="L152" s="81"/>
      <c r="M152" s="81"/>
      <c r="N152" s="81"/>
      <c r="O152" s="81"/>
      <c r="P152" s="81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</row>
    <row r="153" spans="1:33">
      <c r="A153" s="78">
        <f t="shared" si="3"/>
        <v>38352</v>
      </c>
      <c r="B153" s="87">
        <v>5.5999999999999999E-3</v>
      </c>
      <c r="C153" s="87">
        <v>0</v>
      </c>
      <c r="D153" s="87">
        <v>5.7999999999999996E-3</v>
      </c>
      <c r="E153" s="87">
        <v>2.4400000000000002E-2</v>
      </c>
      <c r="F153" s="87">
        <v>6.0000000000000001E-3</v>
      </c>
      <c r="G153" s="87">
        <v>3.3E-3</v>
      </c>
      <c r="H153" s="87">
        <v>1.78E-2</v>
      </c>
      <c r="I153" s="81"/>
      <c r="J153" s="81"/>
      <c r="K153" s="81"/>
      <c r="L153" s="81"/>
      <c r="M153" s="81"/>
      <c r="N153" s="81"/>
      <c r="O153" s="81"/>
      <c r="P153" s="81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</row>
    <row r="154" spans="1:33">
      <c r="A154" s="78">
        <f t="shared" si="3"/>
        <v>38383</v>
      </c>
      <c r="B154" s="87">
        <v>-9.5999999999999992E-3</v>
      </c>
      <c r="C154" s="87">
        <v>-4.3799999999999999E-2</v>
      </c>
      <c r="D154" s="87">
        <v>8.0999999999999996E-3</v>
      </c>
      <c r="E154" s="87">
        <v>4.0000000000000002E-4</v>
      </c>
      <c r="F154" s="87">
        <v>4.4000000000000003E-3</v>
      </c>
      <c r="G154" s="87">
        <v>-4.7000000000000002E-3</v>
      </c>
      <c r="H154" s="87">
        <v>-1.6999999999999999E-3</v>
      </c>
      <c r="I154" s="81"/>
      <c r="J154" s="81"/>
      <c r="K154" s="81"/>
      <c r="L154" s="81"/>
      <c r="M154" s="81"/>
      <c r="N154" s="81"/>
      <c r="O154" s="81"/>
      <c r="P154" s="81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</row>
    <row r="155" spans="1:33">
      <c r="A155" s="78">
        <f t="shared" si="3"/>
        <v>38411</v>
      </c>
      <c r="B155" s="87">
        <v>-5.7999999999999996E-3</v>
      </c>
      <c r="C155" s="87">
        <v>5.0000000000000001E-4</v>
      </c>
      <c r="D155" s="87">
        <v>8.0000000000000002E-3</v>
      </c>
      <c r="E155" s="87">
        <v>1.44E-2</v>
      </c>
      <c r="F155" s="87">
        <v>8.5000000000000006E-3</v>
      </c>
      <c r="G155" s="87">
        <v>1.7100000000000001E-2</v>
      </c>
      <c r="H155" s="87">
        <v>2.1000000000000001E-2</v>
      </c>
      <c r="I155" s="81"/>
      <c r="J155" s="81"/>
      <c r="K155" s="81"/>
      <c r="L155" s="81"/>
      <c r="M155" s="81"/>
      <c r="N155" s="81"/>
      <c r="O155" s="81"/>
      <c r="P155" s="81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</row>
    <row r="156" spans="1:33">
      <c r="A156" s="78">
        <f t="shared" si="3"/>
        <v>38442</v>
      </c>
      <c r="B156" s="87">
        <v>-1.4E-2</v>
      </c>
      <c r="C156" s="87">
        <v>-5.9999999999999995E-4</v>
      </c>
      <c r="D156" s="87">
        <v>1.9E-3</v>
      </c>
      <c r="E156" s="87">
        <v>-4.0000000000000002E-4</v>
      </c>
      <c r="F156" s="87">
        <v>2.3999999999999998E-3</v>
      </c>
      <c r="G156" s="87">
        <v>-2.7000000000000001E-3</v>
      </c>
      <c r="H156" s="87">
        <v>-9.5999999999999992E-3</v>
      </c>
      <c r="I156" s="81"/>
      <c r="J156" s="81"/>
      <c r="K156" s="81"/>
      <c r="L156" s="81"/>
      <c r="M156" s="81"/>
      <c r="N156" s="81"/>
      <c r="O156" s="81"/>
      <c r="P156" s="81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</row>
    <row r="157" spans="1:33">
      <c r="A157" s="78">
        <f t="shared" si="3"/>
        <v>38472</v>
      </c>
      <c r="B157" s="87">
        <v>-3.1600000000000003E-2</v>
      </c>
      <c r="C157" s="87">
        <v>-3.5400000000000001E-2</v>
      </c>
      <c r="D157" s="87">
        <v>-3.0000000000000001E-3</v>
      </c>
      <c r="E157" s="87">
        <v>-1.2800000000000001E-2</v>
      </c>
      <c r="F157" s="87">
        <v>-2.9999999999999997E-4</v>
      </c>
      <c r="G157" s="87">
        <v>-8.0000000000000002E-3</v>
      </c>
      <c r="H157" s="87">
        <v>-1.84E-2</v>
      </c>
      <c r="I157" s="81"/>
      <c r="J157" s="81"/>
      <c r="K157" s="81"/>
      <c r="L157" s="81"/>
      <c r="M157" s="81"/>
      <c r="N157" s="81"/>
      <c r="O157" s="81"/>
      <c r="P157" s="81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</row>
    <row r="158" spans="1:33">
      <c r="A158" s="78">
        <f t="shared" si="3"/>
        <v>38503</v>
      </c>
      <c r="B158" s="87">
        <v>-1.3299999999999999E-2</v>
      </c>
      <c r="C158" s="87">
        <v>2.3199999999999998E-2</v>
      </c>
      <c r="D158" s="87">
        <v>4.7000000000000002E-3</v>
      </c>
      <c r="E158" s="87">
        <v>6.4999999999999997E-3</v>
      </c>
      <c r="F158" s="87">
        <v>-1E-3</v>
      </c>
      <c r="G158" s="87">
        <v>8.8000000000000005E-3</v>
      </c>
      <c r="H158" s="87">
        <v>1.15E-2</v>
      </c>
      <c r="I158" s="81"/>
      <c r="J158" s="81"/>
      <c r="K158" s="81"/>
      <c r="L158" s="81"/>
      <c r="M158" s="81"/>
      <c r="N158" s="81"/>
      <c r="O158" s="81"/>
      <c r="P158" s="81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</row>
    <row r="159" spans="1:33">
      <c r="A159" s="78">
        <f t="shared" si="3"/>
        <v>38533</v>
      </c>
      <c r="B159" s="87">
        <v>1.0699999999999999E-2</v>
      </c>
      <c r="C159" s="87">
        <v>2.5999999999999999E-2</v>
      </c>
      <c r="D159" s="87">
        <v>8.0999999999999996E-3</v>
      </c>
      <c r="E159" s="87">
        <v>1.3299999999999999E-2</v>
      </c>
      <c r="F159" s="87">
        <v>1E-3</v>
      </c>
      <c r="G159" s="87">
        <v>1.1599999999999999E-2</v>
      </c>
      <c r="H159" s="87">
        <v>1.95E-2</v>
      </c>
      <c r="I159" s="81"/>
      <c r="J159" s="81"/>
      <c r="K159" s="81"/>
      <c r="L159" s="81"/>
      <c r="M159" s="81"/>
      <c r="N159" s="81"/>
      <c r="O159" s="81"/>
      <c r="P159" s="81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</row>
    <row r="160" spans="1:33">
      <c r="A160" s="78">
        <f t="shared" si="3"/>
        <v>38564</v>
      </c>
      <c r="B160" s="87">
        <v>1.6400000000000001E-2</v>
      </c>
      <c r="C160" s="87">
        <v>-1.2999999999999999E-3</v>
      </c>
      <c r="D160" s="87">
        <v>7.7999999999999996E-3</v>
      </c>
      <c r="E160" s="87">
        <v>2.1499999999999998E-2</v>
      </c>
      <c r="F160" s="87">
        <v>8.0999999999999996E-3</v>
      </c>
      <c r="G160" s="87">
        <v>1.1900000000000001E-2</v>
      </c>
      <c r="H160" s="87">
        <v>2.6499999999999999E-2</v>
      </c>
      <c r="I160" s="81"/>
      <c r="J160" s="81"/>
      <c r="K160" s="81"/>
      <c r="L160" s="81"/>
      <c r="M160" s="81"/>
      <c r="N160" s="81"/>
      <c r="O160" s="81"/>
      <c r="P160" s="81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</row>
    <row r="161" spans="1:33">
      <c r="A161" s="78">
        <f t="shared" si="3"/>
        <v>38595</v>
      </c>
      <c r="B161" s="87">
        <v>6.6E-3</v>
      </c>
      <c r="C161" s="87">
        <v>0.01</v>
      </c>
      <c r="D161" s="87">
        <v>6.1999999999999998E-3</v>
      </c>
      <c r="E161" s="87">
        <v>9.1999999999999998E-3</v>
      </c>
      <c r="F161" s="87">
        <v>3.5999999999999999E-3</v>
      </c>
      <c r="G161" s="87">
        <v>8.3000000000000001E-3</v>
      </c>
      <c r="H161" s="87">
        <v>9.7000000000000003E-3</v>
      </c>
      <c r="I161" s="81"/>
      <c r="J161" s="81"/>
      <c r="K161" s="81"/>
      <c r="L161" s="81"/>
      <c r="M161" s="81"/>
      <c r="N161" s="81"/>
      <c r="O161" s="81"/>
      <c r="P161" s="81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</row>
    <row r="162" spans="1:33">
      <c r="A162" s="78">
        <f t="shared" si="3"/>
        <v>38625</v>
      </c>
      <c r="B162" s="87">
        <v>1.4200000000000001E-2</v>
      </c>
      <c r="C162" s="87">
        <v>7.9000000000000008E-3</v>
      </c>
      <c r="D162" s="87">
        <v>8.6999999999999994E-3</v>
      </c>
      <c r="E162" s="87">
        <v>0.01</v>
      </c>
      <c r="F162" s="87">
        <v>6.1999999999999998E-3</v>
      </c>
      <c r="G162" s="87">
        <v>2.69E-2</v>
      </c>
      <c r="H162" s="87">
        <v>2.2200000000000001E-2</v>
      </c>
      <c r="I162" s="81"/>
      <c r="J162" s="81"/>
      <c r="K162" s="81"/>
      <c r="L162" s="81"/>
      <c r="M162" s="81"/>
      <c r="N162" s="81"/>
      <c r="O162" s="81"/>
      <c r="P162" s="81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</row>
    <row r="163" spans="1:33">
      <c r="A163" s="78">
        <f t="shared" si="3"/>
        <v>38656</v>
      </c>
      <c r="B163" s="87">
        <v>-1.5E-3</v>
      </c>
      <c r="C163" s="87">
        <v>-9.1999999999999998E-3</v>
      </c>
      <c r="D163" s="87">
        <v>1E-4</v>
      </c>
      <c r="E163" s="87">
        <v>-1.7299999999999999E-2</v>
      </c>
      <c r="F163" s="87">
        <v>5.7000000000000002E-3</v>
      </c>
      <c r="G163" s="87">
        <v>-7.4000000000000003E-3</v>
      </c>
      <c r="H163" s="87">
        <v>-1.7399999999999999E-2</v>
      </c>
      <c r="I163" s="81"/>
      <c r="J163" s="81"/>
      <c r="K163" s="81"/>
      <c r="L163" s="81"/>
      <c r="M163" s="81"/>
      <c r="N163" s="81"/>
      <c r="O163" s="81"/>
      <c r="P163" s="81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</row>
    <row r="164" spans="1:33">
      <c r="A164" s="78">
        <f t="shared" si="3"/>
        <v>38686</v>
      </c>
      <c r="B164" s="87">
        <v>4.0000000000000002E-4</v>
      </c>
      <c r="C164" s="87">
        <v>3.7900000000000003E-2</v>
      </c>
      <c r="D164" s="87">
        <v>6.1000000000000004E-3</v>
      </c>
      <c r="E164" s="87">
        <v>1.2500000000000001E-2</v>
      </c>
      <c r="F164" s="87">
        <v>1.5E-3</v>
      </c>
      <c r="G164" s="87">
        <v>1.6400000000000001E-2</v>
      </c>
      <c r="H164" s="87">
        <v>2.1100000000000001E-2</v>
      </c>
      <c r="I164" s="81"/>
      <c r="J164" s="81"/>
      <c r="K164" s="81"/>
      <c r="L164" s="81"/>
      <c r="M164" s="81"/>
      <c r="N164" s="81"/>
      <c r="O164" s="81"/>
      <c r="P164" s="81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</row>
    <row r="165" spans="1:33">
      <c r="A165" s="78">
        <f t="shared" si="3"/>
        <v>38717</v>
      </c>
      <c r="B165" s="87">
        <v>9.1999999999999998E-3</v>
      </c>
      <c r="C165" s="87">
        <v>-1.5299999999999999E-2</v>
      </c>
      <c r="D165" s="87">
        <v>6.7999999999999996E-3</v>
      </c>
      <c r="E165" s="87">
        <v>1.4200000000000001E-2</v>
      </c>
      <c r="F165" s="87">
        <v>5.4000000000000003E-3</v>
      </c>
      <c r="G165" s="87">
        <v>1.35E-2</v>
      </c>
      <c r="H165" s="87">
        <v>2.4899999999999999E-2</v>
      </c>
      <c r="I165" s="81"/>
      <c r="J165" s="81"/>
      <c r="K165" s="81"/>
      <c r="L165" s="81"/>
      <c r="M165" s="81"/>
      <c r="N165" s="81"/>
      <c r="O165" s="81"/>
      <c r="P165" s="81"/>
    </row>
    <row r="166" spans="1:33">
      <c r="A166" s="78">
        <f t="shared" si="3"/>
        <v>38748</v>
      </c>
      <c r="B166" s="87">
        <v>2.5000000000000001E-2</v>
      </c>
      <c r="C166" s="87">
        <v>1.7399999999999999E-2</v>
      </c>
      <c r="D166" s="87">
        <v>1.15E-2</v>
      </c>
      <c r="E166" s="87">
        <v>3.4099999999999998E-2</v>
      </c>
      <c r="F166" s="87">
        <v>9.2999999999999992E-3</v>
      </c>
      <c r="G166" s="87">
        <v>2.58E-2</v>
      </c>
      <c r="H166" s="87">
        <v>3.8100000000000002E-2</v>
      </c>
      <c r="I166" s="81"/>
      <c r="J166" s="81"/>
      <c r="K166" s="81"/>
      <c r="L166" s="81"/>
      <c r="M166" s="81"/>
      <c r="N166" s="81"/>
      <c r="O166" s="81"/>
      <c r="P166" s="81"/>
    </row>
    <row r="167" spans="1:33">
      <c r="A167" s="78">
        <f t="shared" si="3"/>
        <v>38776</v>
      </c>
      <c r="B167" s="87">
        <v>1.1599999999999999E-2</v>
      </c>
      <c r="C167" s="87">
        <v>-1.8599999999999998E-2</v>
      </c>
      <c r="D167" s="87">
        <v>4.5999999999999999E-3</v>
      </c>
      <c r="E167" s="87">
        <v>5.1000000000000004E-3</v>
      </c>
      <c r="F167" s="87">
        <v>4.1000000000000003E-3</v>
      </c>
      <c r="G167" s="87">
        <v>2.0000000000000001E-4</v>
      </c>
      <c r="H167" s="87">
        <v>1.6000000000000001E-3</v>
      </c>
      <c r="I167" s="81"/>
      <c r="J167" s="81"/>
      <c r="K167" s="81"/>
      <c r="L167" s="81"/>
      <c r="M167" s="81"/>
      <c r="N167" s="81"/>
      <c r="O167" s="81"/>
      <c r="P167" s="81"/>
    </row>
    <row r="168" spans="1:33">
      <c r="A168" s="78">
        <f t="shared" si="3"/>
        <v>38807</v>
      </c>
      <c r="B168" s="87">
        <v>1.0699999999999999E-2</v>
      </c>
      <c r="C168" s="87">
        <v>2.8400000000000002E-2</v>
      </c>
      <c r="D168" s="87">
        <v>9.7999999999999997E-3</v>
      </c>
      <c r="E168" s="87">
        <v>1.8499999999999999E-2</v>
      </c>
      <c r="F168" s="87">
        <v>5.4999999999999997E-3</v>
      </c>
      <c r="G168" s="87">
        <v>9.4000000000000004E-3</v>
      </c>
      <c r="H168" s="87">
        <v>2.3800000000000002E-2</v>
      </c>
      <c r="I168" s="81"/>
      <c r="J168" s="81"/>
      <c r="K168" s="81"/>
      <c r="L168" s="81"/>
      <c r="M168" s="81"/>
      <c r="N168" s="81"/>
      <c r="O168" s="81"/>
      <c r="P168" s="81"/>
    </row>
    <row r="169" spans="1:33">
      <c r="A169" s="78">
        <f t="shared" si="3"/>
        <v>38837</v>
      </c>
      <c r="B169" s="87">
        <v>6.4000000000000003E-3</v>
      </c>
      <c r="C169" s="87">
        <v>3.8699999999999998E-2</v>
      </c>
      <c r="D169" s="87">
        <v>1.0200000000000001E-2</v>
      </c>
      <c r="E169" s="87">
        <v>1.6400000000000001E-2</v>
      </c>
      <c r="F169" s="87">
        <v>1.21E-2</v>
      </c>
      <c r="G169" s="87">
        <v>2.3800000000000002E-2</v>
      </c>
      <c r="H169" s="87">
        <v>1.72E-2</v>
      </c>
      <c r="I169" s="81"/>
      <c r="J169" s="81"/>
      <c r="K169" s="81"/>
      <c r="L169" s="81"/>
      <c r="M169" s="81"/>
      <c r="N169" s="81"/>
      <c r="O169" s="81"/>
      <c r="P169" s="81"/>
    </row>
    <row r="170" spans="1:33">
      <c r="A170" s="78">
        <f t="shared" si="3"/>
        <v>38868</v>
      </c>
      <c r="B170" s="87">
        <v>9.1000000000000004E-3</v>
      </c>
      <c r="C170" s="87">
        <v>-1.46E-2</v>
      </c>
      <c r="D170" s="87">
        <v>2.0000000000000001E-4</v>
      </c>
      <c r="E170" s="87">
        <v>8.0000000000000004E-4</v>
      </c>
      <c r="F170" s="87">
        <v>5.8999999999999999E-3</v>
      </c>
      <c r="G170" s="87">
        <v>-1.55E-2</v>
      </c>
      <c r="H170" s="87">
        <v>-2.4799999999999999E-2</v>
      </c>
      <c r="I170" s="81"/>
      <c r="J170" s="81"/>
      <c r="K170" s="81"/>
      <c r="L170" s="81"/>
      <c r="M170" s="81"/>
      <c r="N170" s="81"/>
      <c r="O170" s="81"/>
      <c r="P170" s="81"/>
    </row>
    <row r="171" spans="1:33">
      <c r="A171" s="78">
        <f t="shared" si="3"/>
        <v>38898</v>
      </c>
      <c r="B171" s="87">
        <v>1.1999999999999999E-3</v>
      </c>
      <c r="C171" s="87">
        <v>-1.4200000000000001E-2</v>
      </c>
      <c r="D171" s="87">
        <v>6.3E-3</v>
      </c>
      <c r="E171" s="87">
        <v>1.1999999999999999E-3</v>
      </c>
      <c r="F171" s="87">
        <v>3.5999999999999999E-3</v>
      </c>
      <c r="G171" s="87">
        <v>-1.5E-3</v>
      </c>
      <c r="H171" s="87">
        <v>-6.1999999999999998E-3</v>
      </c>
      <c r="I171" s="81"/>
      <c r="J171" s="81"/>
      <c r="K171" s="81"/>
      <c r="L171" s="81"/>
      <c r="M171" s="81"/>
      <c r="N171" s="81"/>
      <c r="O171" s="81"/>
      <c r="P171" s="81"/>
    </row>
    <row r="172" spans="1:33">
      <c r="A172" s="78">
        <f t="shared" si="3"/>
        <v>38929</v>
      </c>
      <c r="B172" s="87">
        <v>6.6E-3</v>
      </c>
      <c r="C172" s="87">
        <v>-2.1600000000000001E-2</v>
      </c>
      <c r="D172" s="87">
        <v>5.1000000000000004E-3</v>
      </c>
      <c r="E172" s="87">
        <v>-1.1000000000000001E-3</v>
      </c>
      <c r="F172" s="87">
        <v>6.4000000000000003E-3</v>
      </c>
      <c r="G172" s="87">
        <v>5.9999999999999995E-4</v>
      </c>
      <c r="H172" s="87">
        <v>-3.0999999999999999E-3</v>
      </c>
      <c r="I172" s="81"/>
      <c r="J172" s="81"/>
      <c r="K172" s="81"/>
      <c r="L172" s="81"/>
      <c r="M172" s="81"/>
      <c r="N172" s="81"/>
      <c r="O172" s="81"/>
      <c r="P172" s="81"/>
    </row>
    <row r="173" spans="1:33">
      <c r="A173" s="78">
        <f t="shared" si="3"/>
        <v>38960</v>
      </c>
      <c r="B173" s="87">
        <v>9.7999999999999997E-3</v>
      </c>
      <c r="C173" s="87">
        <v>2E-3</v>
      </c>
      <c r="D173" s="87">
        <v>-8.9999999999999998E-4</v>
      </c>
      <c r="E173" s="87">
        <v>1.12E-2</v>
      </c>
      <c r="F173" s="87">
        <v>3.7000000000000002E-3</v>
      </c>
      <c r="G173" s="87">
        <v>-3.8999999999999998E-3</v>
      </c>
      <c r="H173" s="87">
        <v>1.14E-2</v>
      </c>
      <c r="I173" s="81"/>
      <c r="J173" s="81"/>
      <c r="K173" s="81"/>
      <c r="L173" s="81"/>
      <c r="M173" s="81"/>
      <c r="N173" s="81"/>
      <c r="O173" s="81"/>
      <c r="P173" s="81"/>
    </row>
    <row r="174" spans="1:33">
      <c r="A174" s="78">
        <f t="shared" si="3"/>
        <v>38990</v>
      </c>
      <c r="B174" s="87">
        <v>9.2999999999999992E-3</v>
      </c>
      <c r="C174" s="87">
        <v>-5.4999999999999997E-3</v>
      </c>
      <c r="D174" s="87">
        <v>8.9999999999999998E-4</v>
      </c>
      <c r="E174" s="87">
        <v>3.5000000000000001E-3</v>
      </c>
      <c r="F174" s="87">
        <v>1.4E-3</v>
      </c>
      <c r="G174" s="87">
        <v>-6.7000000000000002E-3</v>
      </c>
      <c r="H174" s="87">
        <v>5.0000000000000001E-4</v>
      </c>
      <c r="I174" s="81"/>
      <c r="J174" s="81"/>
      <c r="K174" s="81"/>
      <c r="L174" s="81"/>
      <c r="M174" s="81"/>
      <c r="N174" s="81"/>
      <c r="O174" s="81"/>
      <c r="P174" s="81"/>
    </row>
    <row r="175" spans="1:33">
      <c r="A175" s="78">
        <f t="shared" si="3"/>
        <v>39021</v>
      </c>
      <c r="B175" s="87">
        <v>5.4000000000000003E-3</v>
      </c>
      <c r="C175" s="87">
        <v>1.0200000000000001E-2</v>
      </c>
      <c r="D175" s="87">
        <v>6.4999999999999997E-3</v>
      </c>
      <c r="E175" s="87">
        <v>2.06E-2</v>
      </c>
      <c r="F175" s="87">
        <v>6.7000000000000002E-3</v>
      </c>
      <c r="G175" s="87">
        <v>9.7000000000000003E-3</v>
      </c>
      <c r="H175" s="87">
        <v>1.9400000000000001E-2</v>
      </c>
      <c r="I175" s="81"/>
      <c r="J175" s="81"/>
      <c r="K175" s="81"/>
      <c r="L175" s="81"/>
      <c r="M175" s="81"/>
      <c r="N175" s="81"/>
      <c r="O175" s="81"/>
      <c r="P175" s="81"/>
    </row>
    <row r="176" spans="1:33">
      <c r="A176" s="78">
        <f t="shared" si="3"/>
        <v>39051</v>
      </c>
      <c r="B176" s="87">
        <v>9.1999999999999998E-3</v>
      </c>
      <c r="C176" s="87">
        <v>2.2599999999999999E-2</v>
      </c>
      <c r="D176" s="87">
        <v>7.4999999999999997E-3</v>
      </c>
      <c r="E176" s="87">
        <v>1.8200000000000001E-2</v>
      </c>
      <c r="F176" s="87">
        <v>6.0000000000000001E-3</v>
      </c>
      <c r="G176" s="87">
        <v>1.9900000000000001E-2</v>
      </c>
      <c r="H176" s="87">
        <v>0.02</v>
      </c>
      <c r="I176" s="81"/>
      <c r="J176" s="81"/>
      <c r="K176" s="81"/>
      <c r="L176" s="81"/>
      <c r="M176" s="81"/>
      <c r="N176" s="81"/>
      <c r="O176" s="81"/>
      <c r="P176" s="81"/>
    </row>
    <row r="177" spans="1:16">
      <c r="A177" s="78">
        <f t="shared" si="3"/>
        <v>39082</v>
      </c>
      <c r="B177" s="87">
        <v>1.2699999999999999E-2</v>
      </c>
      <c r="C177" s="87">
        <v>1.46E-2</v>
      </c>
      <c r="D177" s="87">
        <v>1.0699999999999999E-2</v>
      </c>
      <c r="E177" s="87">
        <v>1.6799999999999999E-2</v>
      </c>
      <c r="F177" s="87">
        <v>7.1999999999999998E-3</v>
      </c>
      <c r="G177" s="87">
        <v>1.1599999999999999E-2</v>
      </c>
      <c r="H177" s="87">
        <v>1.5299999999999999E-2</v>
      </c>
      <c r="I177" s="81"/>
      <c r="J177" s="81"/>
      <c r="K177" s="81"/>
      <c r="L177" s="81"/>
      <c r="M177" s="81"/>
      <c r="N177" s="81"/>
      <c r="O177" s="81"/>
      <c r="P177" s="81"/>
    </row>
    <row r="178" spans="1:16">
      <c r="A178" s="78">
        <f t="shared" si="3"/>
        <v>39113</v>
      </c>
      <c r="B178" s="87">
        <v>1.2999999999999999E-2</v>
      </c>
      <c r="C178" s="87">
        <v>1.1299999999999999E-2</v>
      </c>
      <c r="D178" s="87">
        <v>8.3000000000000001E-3</v>
      </c>
      <c r="E178" s="87">
        <v>2.01E-2</v>
      </c>
      <c r="F178" s="87">
        <v>6.8999999999999999E-3</v>
      </c>
      <c r="G178" s="87">
        <v>6.1000000000000004E-3</v>
      </c>
      <c r="H178" s="87">
        <v>1.21E-2</v>
      </c>
      <c r="I178" s="81"/>
      <c r="J178" s="81"/>
      <c r="K178" s="81"/>
      <c r="L178" s="81"/>
      <c r="M178" s="81"/>
      <c r="N178" s="81"/>
      <c r="O178" s="81"/>
      <c r="P178" s="81"/>
    </row>
    <row r="179" spans="1:16">
      <c r="A179" s="78">
        <f t="shared" si="3"/>
        <v>39141</v>
      </c>
      <c r="B179" s="87">
        <v>1.17E-2</v>
      </c>
      <c r="C179" s="87">
        <v>-1.44E-2</v>
      </c>
      <c r="D179" s="87">
        <v>5.1000000000000004E-3</v>
      </c>
      <c r="E179" s="87">
        <v>2.07E-2</v>
      </c>
      <c r="F179" s="87">
        <v>1.06E-2</v>
      </c>
      <c r="G179" s="87">
        <v>1.8E-3</v>
      </c>
      <c r="H179" s="87">
        <v>8.2000000000000007E-3</v>
      </c>
      <c r="I179" s="81"/>
      <c r="J179" s="81"/>
      <c r="K179" s="81"/>
      <c r="L179" s="81"/>
      <c r="M179" s="81"/>
      <c r="N179" s="81"/>
      <c r="O179" s="81"/>
      <c r="P179" s="81"/>
    </row>
    <row r="180" spans="1:16">
      <c r="A180" s="78">
        <f t="shared" si="3"/>
        <v>39172</v>
      </c>
      <c r="B180" s="87">
        <v>6.0000000000000001E-3</v>
      </c>
      <c r="C180" s="87">
        <v>-1.41E-2</v>
      </c>
      <c r="D180" s="87">
        <v>1.01E-2</v>
      </c>
      <c r="E180" s="87">
        <v>1.46E-2</v>
      </c>
      <c r="F180" s="87">
        <v>6.0000000000000001E-3</v>
      </c>
      <c r="G180" s="87">
        <v>2.7000000000000001E-3</v>
      </c>
      <c r="H180" s="87">
        <v>1.15E-2</v>
      </c>
      <c r="I180" s="81"/>
      <c r="J180" s="81"/>
      <c r="K180" s="81"/>
      <c r="L180" s="81"/>
      <c r="M180" s="81"/>
      <c r="N180" s="81"/>
      <c r="O180" s="81"/>
      <c r="P180" s="81"/>
    </row>
    <row r="181" spans="1:16">
      <c r="A181" s="78">
        <f t="shared" si="3"/>
        <v>39202</v>
      </c>
      <c r="B181" s="87">
        <v>2.5999999999999999E-3</v>
      </c>
      <c r="C181" s="87">
        <v>2.41E-2</v>
      </c>
      <c r="D181" s="87">
        <v>8.8999999999999999E-3</v>
      </c>
      <c r="E181" s="87">
        <v>1.9699999999999999E-2</v>
      </c>
      <c r="F181" s="87">
        <v>7.1000000000000004E-3</v>
      </c>
      <c r="G181" s="87">
        <v>1.52E-2</v>
      </c>
      <c r="H181" s="87">
        <v>1.9800000000000002E-2</v>
      </c>
      <c r="I181" s="81"/>
      <c r="J181" s="81"/>
      <c r="K181" s="81"/>
      <c r="L181" s="81"/>
      <c r="M181" s="81"/>
      <c r="N181" s="81"/>
      <c r="O181" s="81"/>
      <c r="P181" s="81"/>
    </row>
    <row r="182" spans="1:16">
      <c r="A182" s="78">
        <f t="shared" si="3"/>
        <v>39233</v>
      </c>
      <c r="B182" s="87">
        <v>1.0999999999999999E-2</v>
      </c>
      <c r="C182" s="87">
        <v>2.3E-2</v>
      </c>
      <c r="D182" s="87">
        <v>1.21E-2</v>
      </c>
      <c r="E182" s="87">
        <v>2.1299999999999999E-2</v>
      </c>
      <c r="F182" s="87">
        <v>5.4999999999999997E-3</v>
      </c>
      <c r="G182" s="87">
        <v>1.9199999999999998E-2</v>
      </c>
      <c r="H182" s="87">
        <v>2.24E-2</v>
      </c>
      <c r="I182" s="81"/>
      <c r="J182" s="81"/>
      <c r="K182" s="81"/>
      <c r="L182" s="81"/>
      <c r="M182" s="81"/>
      <c r="N182" s="81"/>
      <c r="O182" s="81"/>
      <c r="P182" s="81"/>
    </row>
    <row r="183" spans="1:16">
      <c r="A183" s="78">
        <f t="shared" si="3"/>
        <v>39263</v>
      </c>
      <c r="B183" s="87">
        <v>1.1000000000000001E-3</v>
      </c>
      <c r="C183" s="87">
        <v>2.29E-2</v>
      </c>
      <c r="D183" s="87">
        <v>7.7000000000000002E-3</v>
      </c>
      <c r="E183" s="87">
        <v>-6.9999999999999999E-4</v>
      </c>
      <c r="F183" s="87">
        <v>4.7999999999999996E-3</v>
      </c>
      <c r="G183" s="87">
        <v>1.0699999999999999E-2</v>
      </c>
      <c r="H183" s="87">
        <v>7.7000000000000002E-3</v>
      </c>
      <c r="I183" s="81"/>
      <c r="J183" s="81"/>
      <c r="K183" s="81"/>
      <c r="L183" s="81"/>
      <c r="M183" s="81"/>
      <c r="N183" s="81"/>
      <c r="O183" s="81"/>
      <c r="P183" s="81"/>
    </row>
    <row r="184" spans="1:16">
      <c r="A184" s="78">
        <f t="shared" si="3"/>
        <v>39294</v>
      </c>
      <c r="B184" s="87">
        <v>-5.3E-3</v>
      </c>
      <c r="C184" s="87">
        <v>-1.2200000000000001E-2</v>
      </c>
      <c r="D184" s="87">
        <v>5.1000000000000004E-3</v>
      </c>
      <c r="E184" s="87">
        <v>-3.2000000000000002E-3</v>
      </c>
      <c r="F184" s="87">
        <v>6.9999999999999999E-4</v>
      </c>
      <c r="G184" s="87">
        <v>1.1599999999999999E-2</v>
      </c>
      <c r="H184" s="87">
        <v>8.9999999999999998E-4</v>
      </c>
      <c r="I184" s="81"/>
      <c r="J184" s="81"/>
      <c r="K184" s="81"/>
      <c r="L184" s="81"/>
      <c r="M184" s="81"/>
      <c r="N184" s="81"/>
      <c r="O184" s="81"/>
      <c r="P184" s="81"/>
    </row>
    <row r="185" spans="1:16">
      <c r="A185" s="78">
        <f t="shared" si="3"/>
        <v>39325</v>
      </c>
      <c r="B185" s="87">
        <v>-1.4500000000000001E-2</v>
      </c>
      <c r="C185" s="87">
        <v>-2.8000000000000001E-2</v>
      </c>
      <c r="D185" s="87">
        <v>-9.4000000000000004E-3</v>
      </c>
      <c r="E185" s="87">
        <v>-1.44E-2</v>
      </c>
      <c r="F185" s="87">
        <v>-4.7999999999999996E-3</v>
      </c>
      <c r="G185" s="87">
        <v>-1.1599999999999999E-2</v>
      </c>
      <c r="H185" s="87">
        <v>-1.6E-2</v>
      </c>
      <c r="I185" s="81"/>
      <c r="J185" s="81"/>
      <c r="K185" s="81"/>
      <c r="L185" s="81"/>
      <c r="M185" s="81"/>
      <c r="N185" s="81"/>
      <c r="O185" s="81"/>
      <c r="P185" s="81"/>
    </row>
    <row r="186" spans="1:16">
      <c r="A186" s="78">
        <f t="shared" si="3"/>
        <v>39355</v>
      </c>
      <c r="B186" s="87">
        <v>1.61E-2</v>
      </c>
      <c r="C186" s="87">
        <v>4.6899999999999997E-2</v>
      </c>
      <c r="D186" s="87">
        <v>1.23E-2</v>
      </c>
      <c r="E186" s="87">
        <v>1.34E-2</v>
      </c>
      <c r="F186" s="87">
        <v>1.6400000000000001E-2</v>
      </c>
      <c r="G186" s="87">
        <v>3.3000000000000002E-2</v>
      </c>
      <c r="H186" s="87">
        <v>2.5600000000000001E-2</v>
      </c>
      <c r="I186" s="81"/>
      <c r="J186" s="81"/>
      <c r="K186" s="81"/>
      <c r="L186" s="81"/>
      <c r="M186" s="81"/>
      <c r="N186" s="81"/>
      <c r="O186" s="81"/>
      <c r="P186" s="81"/>
    </row>
    <row r="187" spans="1:16">
      <c r="A187" s="78">
        <f t="shared" si="3"/>
        <v>39386</v>
      </c>
      <c r="B187" s="87">
        <v>1.77E-2</v>
      </c>
      <c r="C187" s="87">
        <v>2.8000000000000001E-2</v>
      </c>
      <c r="D187" s="87">
        <v>1.6799999999999999E-2</v>
      </c>
      <c r="E187" s="87">
        <v>2.1399999999999999E-2</v>
      </c>
      <c r="F187" s="87">
        <v>1.14E-2</v>
      </c>
      <c r="G187" s="87">
        <v>3.04E-2</v>
      </c>
      <c r="H187" s="87">
        <v>2.81E-2</v>
      </c>
      <c r="I187" s="81"/>
      <c r="J187" s="81"/>
      <c r="K187" s="81"/>
      <c r="L187" s="81"/>
      <c r="M187" s="81"/>
      <c r="N187" s="81"/>
      <c r="O187" s="81"/>
      <c r="P187" s="81"/>
    </row>
    <row r="188" spans="1:16">
      <c r="A188" s="78">
        <f t="shared" si="3"/>
        <v>39416</v>
      </c>
      <c r="B188" s="87">
        <v>-1.3100000000000001E-2</v>
      </c>
      <c r="C188" s="87">
        <v>-1.6000000000000001E-3</v>
      </c>
      <c r="D188" s="87">
        <v>-1.8E-3</v>
      </c>
      <c r="E188" s="87">
        <v>-2.0199999999999999E-2</v>
      </c>
      <c r="F188" s="87">
        <v>-9.4000000000000004E-3</v>
      </c>
      <c r="G188" s="87">
        <v>-6.3E-3</v>
      </c>
      <c r="H188" s="87">
        <v>-2.2499999999999999E-2</v>
      </c>
      <c r="I188" s="81"/>
      <c r="J188" s="81"/>
      <c r="K188" s="81"/>
      <c r="L188" s="81"/>
      <c r="M188" s="81"/>
      <c r="N188" s="81"/>
      <c r="O188" s="81"/>
      <c r="P188" s="81"/>
    </row>
    <row r="189" spans="1:16">
      <c r="A189" s="78">
        <f t="shared" si="3"/>
        <v>39447</v>
      </c>
      <c r="B189" s="87">
        <v>-7.7000000000000002E-3</v>
      </c>
      <c r="C189" s="87">
        <v>1.17E-2</v>
      </c>
      <c r="D189" s="87">
        <v>5.4000000000000003E-3</v>
      </c>
      <c r="E189" s="87">
        <v>6.9999999999999999E-4</v>
      </c>
      <c r="F189" s="87">
        <v>3.5999999999999999E-3</v>
      </c>
      <c r="G189" s="87">
        <v>1.04E-2</v>
      </c>
      <c r="H189" s="87">
        <v>4.3E-3</v>
      </c>
      <c r="I189" s="81"/>
      <c r="J189" s="81"/>
      <c r="K189" s="81"/>
      <c r="L189" s="81"/>
      <c r="M189" s="81"/>
      <c r="N189" s="81"/>
      <c r="O189" s="81"/>
      <c r="P189" s="81"/>
    </row>
    <row r="190" spans="1:16">
      <c r="A190" s="78">
        <f t="shared" si="3"/>
        <v>39478</v>
      </c>
      <c r="B190" s="87">
        <v>-8.9999999999999998E-4</v>
      </c>
      <c r="C190" s="87">
        <v>2.5499999999999998E-2</v>
      </c>
      <c r="D190" s="87">
        <v>-1.12E-2</v>
      </c>
      <c r="E190" s="87">
        <v>-2.7099999999999999E-2</v>
      </c>
      <c r="F190" s="87">
        <v>-1.1999999999999999E-3</v>
      </c>
      <c r="G190" s="87">
        <v>-1E-3</v>
      </c>
      <c r="H190" s="87">
        <v>-0.04</v>
      </c>
      <c r="I190" s="81"/>
      <c r="J190" s="81"/>
      <c r="K190" s="81"/>
      <c r="L190" s="81"/>
      <c r="M190" s="81"/>
      <c r="N190" s="81"/>
      <c r="O190" s="81"/>
      <c r="P190" s="81"/>
    </row>
    <row r="191" spans="1:16">
      <c r="A191" s="78">
        <f t="shared" si="3"/>
        <v>39507</v>
      </c>
      <c r="B191" s="87">
        <v>-8.3000000000000001E-3</v>
      </c>
      <c r="C191" s="87">
        <v>6.2E-2</v>
      </c>
      <c r="D191" s="87">
        <v>1.2E-2</v>
      </c>
      <c r="E191" s="87">
        <v>8.3999999999999995E-3</v>
      </c>
      <c r="F191" s="87">
        <v>-4.8999999999999998E-3</v>
      </c>
      <c r="G191" s="87">
        <v>3.1199999999999999E-2</v>
      </c>
      <c r="H191" s="87">
        <v>1.4E-2</v>
      </c>
      <c r="I191" s="81"/>
      <c r="J191" s="81"/>
      <c r="K191" s="81"/>
      <c r="L191" s="81"/>
      <c r="M191" s="81"/>
      <c r="N191" s="81"/>
      <c r="O191" s="81"/>
      <c r="P191" s="81"/>
    </row>
    <row r="192" spans="1:16">
      <c r="A192" s="78">
        <f t="shared" si="3"/>
        <v>39538</v>
      </c>
      <c r="B192" s="87">
        <v>-3.1699999999999999E-2</v>
      </c>
      <c r="C192" s="87">
        <v>-5.5999999999999999E-3</v>
      </c>
      <c r="D192" s="87">
        <v>-4.8999999999999998E-3</v>
      </c>
      <c r="E192" s="87">
        <v>-1.6799999999999999E-2</v>
      </c>
      <c r="F192" s="87">
        <v>-3.0599999999999999E-2</v>
      </c>
      <c r="G192" s="87">
        <v>-1.6899999999999998E-2</v>
      </c>
      <c r="H192" s="87">
        <v>-2.3599999999999999E-2</v>
      </c>
      <c r="I192" s="81"/>
      <c r="J192" s="81"/>
      <c r="K192" s="81"/>
      <c r="L192" s="81"/>
      <c r="M192" s="81"/>
      <c r="N192" s="81"/>
      <c r="O192" s="81"/>
      <c r="P192" s="81"/>
    </row>
    <row r="193" spans="1:16">
      <c r="A193" s="78">
        <f t="shared" si="3"/>
        <v>39568</v>
      </c>
      <c r="B193" s="87">
        <v>7.6E-3</v>
      </c>
      <c r="C193" s="87">
        <v>-7.7999999999999996E-3</v>
      </c>
      <c r="D193" s="87">
        <v>5.8999999999999999E-3</v>
      </c>
      <c r="E193" s="87">
        <v>1.18E-2</v>
      </c>
      <c r="F193" s="87">
        <v>1.8700000000000001E-2</v>
      </c>
      <c r="G193" s="87">
        <v>7.7999999999999996E-3</v>
      </c>
      <c r="H193" s="87">
        <v>2.23E-2</v>
      </c>
      <c r="I193" s="81"/>
      <c r="J193" s="81"/>
      <c r="K193" s="81"/>
      <c r="L193" s="81"/>
      <c r="M193" s="81"/>
      <c r="N193" s="81"/>
      <c r="O193" s="81"/>
      <c r="P193" s="81"/>
    </row>
    <row r="194" spans="1:16">
      <c r="A194" s="78">
        <f t="shared" si="3"/>
        <v>39599</v>
      </c>
      <c r="B194" s="87">
        <v>1.0699999999999999E-2</v>
      </c>
      <c r="C194" s="87">
        <v>1.6199999999999999E-2</v>
      </c>
      <c r="D194" s="87">
        <v>1.26E-2</v>
      </c>
      <c r="E194" s="87">
        <v>1.7600000000000001E-2</v>
      </c>
      <c r="F194" s="87">
        <v>1.03E-2</v>
      </c>
      <c r="G194" s="87">
        <v>1.14E-2</v>
      </c>
      <c r="H194" s="87">
        <v>2.2700000000000001E-2</v>
      </c>
      <c r="I194" s="81"/>
      <c r="J194" s="81"/>
      <c r="K194" s="81"/>
      <c r="L194" s="81"/>
      <c r="M194" s="81"/>
      <c r="N194" s="81"/>
      <c r="O194" s="81"/>
      <c r="P194" s="81"/>
    </row>
    <row r="195" spans="1:16">
      <c r="A195" s="78">
        <f t="shared" si="3"/>
        <v>39629</v>
      </c>
      <c r="B195" s="87">
        <v>-8.0999999999999996E-3</v>
      </c>
      <c r="C195" s="87">
        <v>3.3000000000000002E-2</v>
      </c>
      <c r="D195" s="87">
        <v>1.5599999999999999E-2</v>
      </c>
      <c r="E195" s="87">
        <v>-1.1299999999999999E-2</v>
      </c>
      <c r="F195" s="87">
        <v>-2.7000000000000001E-3</v>
      </c>
      <c r="G195" s="87">
        <v>3.0000000000000001E-3</v>
      </c>
      <c r="H195" s="87">
        <v>-1.6400000000000001E-2</v>
      </c>
      <c r="I195" s="81"/>
      <c r="J195" s="81"/>
      <c r="K195" s="81"/>
      <c r="L195" s="81"/>
      <c r="M195" s="81"/>
      <c r="N195" s="81"/>
      <c r="O195" s="81"/>
      <c r="P195" s="81"/>
    </row>
    <row r="196" spans="1:16">
      <c r="A196" s="78">
        <f t="shared" si="3"/>
        <v>39660</v>
      </c>
      <c r="B196" s="87">
        <v>-1.8800000000000001E-2</v>
      </c>
      <c r="C196" s="87">
        <v>-3.3300000000000003E-2</v>
      </c>
      <c r="D196" s="87">
        <v>-0.01</v>
      </c>
      <c r="E196" s="87">
        <v>-1.66E-2</v>
      </c>
      <c r="F196" s="87">
        <v>-2.3E-3</v>
      </c>
      <c r="G196" s="87">
        <v>-2.1299999999999999E-2</v>
      </c>
      <c r="H196" s="87">
        <v>-2.6100000000000002E-2</v>
      </c>
      <c r="I196" s="81"/>
      <c r="J196" s="81"/>
      <c r="K196" s="81"/>
      <c r="L196" s="81"/>
      <c r="M196" s="81"/>
      <c r="N196" s="81"/>
      <c r="O196" s="81"/>
      <c r="P196" s="81"/>
    </row>
    <row r="197" spans="1:16">
      <c r="A197" s="78">
        <f t="shared" si="3"/>
        <v>39691</v>
      </c>
      <c r="B197" s="87">
        <v>-6.6E-3</v>
      </c>
      <c r="C197" s="87">
        <v>-1.14E-2</v>
      </c>
      <c r="D197" s="87">
        <v>-1.35E-2</v>
      </c>
      <c r="E197" s="87">
        <v>-2.5000000000000001E-3</v>
      </c>
      <c r="F197" s="87">
        <v>-2.9999999999999997E-4</v>
      </c>
      <c r="G197" s="87">
        <v>-1.3299999999999999E-2</v>
      </c>
      <c r="H197" s="87">
        <v>-1.46E-2</v>
      </c>
      <c r="I197" s="81"/>
      <c r="J197" s="81"/>
      <c r="K197" s="81"/>
      <c r="L197" s="81"/>
      <c r="M197" s="81"/>
      <c r="N197" s="81"/>
      <c r="O197" s="81"/>
      <c r="P197" s="81"/>
    </row>
    <row r="198" spans="1:16">
      <c r="A198" s="78">
        <f t="shared" si="3"/>
        <v>39721</v>
      </c>
      <c r="B198" s="87">
        <v>-0.1027</v>
      </c>
      <c r="C198" s="87">
        <v>1E-3</v>
      </c>
      <c r="D198" s="87">
        <v>-2.8500000000000001E-2</v>
      </c>
      <c r="E198" s="87">
        <v>-6.2700000000000006E-2</v>
      </c>
      <c r="F198" s="87">
        <v>-5.0599999999999999E-2</v>
      </c>
      <c r="G198" s="87">
        <v>-3.1300000000000001E-2</v>
      </c>
      <c r="H198" s="87">
        <v>-6.7500000000000004E-2</v>
      </c>
      <c r="I198" s="81"/>
      <c r="J198" s="81"/>
      <c r="K198" s="81"/>
      <c r="L198" s="81"/>
      <c r="M198" s="81"/>
      <c r="N198" s="81"/>
      <c r="O198" s="81"/>
      <c r="P198" s="81"/>
    </row>
    <row r="199" spans="1:16">
      <c r="A199" s="78">
        <f t="shared" si="3"/>
        <v>39752</v>
      </c>
      <c r="B199" s="87">
        <v>-0.1237</v>
      </c>
      <c r="C199" s="87">
        <v>3.4500000000000003E-2</v>
      </c>
      <c r="D199" s="87">
        <v>-4.4000000000000003E-3</v>
      </c>
      <c r="E199" s="87">
        <v>-6.25E-2</v>
      </c>
      <c r="F199" s="87">
        <v>-8.6699999999999999E-2</v>
      </c>
      <c r="G199" s="87">
        <v>-1.5699999999999999E-2</v>
      </c>
      <c r="H199" s="87">
        <v>-6.2899999999999998E-2</v>
      </c>
      <c r="I199" s="81"/>
      <c r="J199" s="81"/>
      <c r="K199" s="81"/>
      <c r="L199" s="81"/>
      <c r="M199" s="81"/>
      <c r="N199" s="81"/>
      <c r="O199" s="81"/>
      <c r="P199" s="81"/>
    </row>
    <row r="200" spans="1:16">
      <c r="A200" s="78">
        <f t="shared" si="3"/>
        <v>39782</v>
      </c>
      <c r="B200" s="87">
        <v>-2.76E-2</v>
      </c>
      <c r="C200" s="87">
        <v>2.1399999999999999E-2</v>
      </c>
      <c r="D200" s="87">
        <v>-5.8700000000000002E-2</v>
      </c>
      <c r="E200" s="87">
        <v>-3.0099999999999998E-2</v>
      </c>
      <c r="F200" s="87">
        <v>-3.0800000000000001E-2</v>
      </c>
      <c r="G200" s="87">
        <v>3.3E-3</v>
      </c>
      <c r="H200" s="87">
        <v>-1.8800000000000001E-2</v>
      </c>
      <c r="I200" s="81"/>
      <c r="J200" s="81"/>
      <c r="K200" s="81"/>
      <c r="L200" s="81"/>
      <c r="M200" s="81"/>
      <c r="N200" s="81"/>
      <c r="O200" s="81"/>
      <c r="P200" s="81"/>
    </row>
    <row r="201" spans="1:16">
      <c r="A201" s="78">
        <f t="shared" si="3"/>
        <v>39813</v>
      </c>
      <c r="B201" s="87">
        <v>1.77E-2</v>
      </c>
      <c r="C201" s="87">
        <v>1.4E-2</v>
      </c>
      <c r="D201" s="87">
        <v>5.0000000000000001E-4</v>
      </c>
      <c r="E201" s="87">
        <v>-7.1000000000000004E-3</v>
      </c>
      <c r="F201" s="87">
        <v>-3.5000000000000001E-3</v>
      </c>
      <c r="G201" s="87">
        <v>1.18E-2</v>
      </c>
      <c r="H201" s="87">
        <v>8.0999999999999996E-3</v>
      </c>
      <c r="I201" s="81"/>
      <c r="J201" s="81"/>
      <c r="K201" s="81"/>
      <c r="L201" s="81"/>
      <c r="M201" s="81"/>
      <c r="N201" s="81"/>
      <c r="O201" s="81"/>
      <c r="P201" s="81"/>
    </row>
    <row r="202" spans="1:16">
      <c r="A202" s="78">
        <f t="shared" si="3"/>
        <v>39844</v>
      </c>
      <c r="B202" s="87">
        <v>4.9099999999999998E-2</v>
      </c>
      <c r="C202" s="87">
        <v>-1.6000000000000001E-3</v>
      </c>
      <c r="D202" s="87">
        <v>7.9000000000000008E-3</v>
      </c>
      <c r="E202" s="87">
        <v>1.32E-2</v>
      </c>
      <c r="F202" s="87">
        <v>1.12E-2</v>
      </c>
      <c r="G202" s="87">
        <v>2.8999999999999998E-3</v>
      </c>
      <c r="H202" s="87">
        <v>-1.6999999999999999E-3</v>
      </c>
      <c r="I202" s="81"/>
      <c r="J202" s="81"/>
      <c r="K202" s="81"/>
      <c r="L202" s="81"/>
      <c r="M202" s="81"/>
      <c r="N202" s="81"/>
      <c r="O202" s="81"/>
      <c r="P202" s="81"/>
    </row>
    <row r="203" spans="1:16">
      <c r="A203" s="78">
        <f t="shared" si="3"/>
        <v>39872</v>
      </c>
      <c r="B203" s="87">
        <v>1.6400000000000001E-2</v>
      </c>
      <c r="C203" s="87">
        <v>-3.0999999999999999E-3</v>
      </c>
      <c r="D203" s="87">
        <v>-4.5999999999999999E-3</v>
      </c>
      <c r="E203" s="87">
        <v>-9.1000000000000004E-3</v>
      </c>
      <c r="F203" s="87">
        <v>6.4999999999999997E-3</v>
      </c>
      <c r="G203" s="87">
        <v>-5.4999999999999997E-3</v>
      </c>
      <c r="H203" s="87">
        <v>-1.61E-2</v>
      </c>
      <c r="I203" s="81"/>
      <c r="J203" s="81"/>
      <c r="K203" s="81"/>
      <c r="L203" s="81"/>
      <c r="M203" s="81"/>
      <c r="N203" s="81"/>
      <c r="O203" s="81"/>
      <c r="P203" s="81"/>
    </row>
    <row r="204" spans="1:16">
      <c r="A204" s="78">
        <f t="shared" si="3"/>
        <v>39903</v>
      </c>
      <c r="B204" s="87">
        <v>2.35E-2</v>
      </c>
      <c r="C204" s="87">
        <v>-1.7999999999999999E-2</v>
      </c>
      <c r="D204" s="87">
        <v>2.0999999999999999E-3</v>
      </c>
      <c r="E204" s="87">
        <v>1.17E-2</v>
      </c>
      <c r="F204" s="87">
        <v>5.7000000000000002E-3</v>
      </c>
      <c r="G204" s="87">
        <v>4.7999999999999996E-3</v>
      </c>
      <c r="H204" s="87">
        <v>1.8800000000000001E-2</v>
      </c>
      <c r="I204" s="81"/>
      <c r="J204" s="81"/>
      <c r="K204" s="81"/>
      <c r="L204" s="81"/>
      <c r="M204" s="81"/>
      <c r="N204" s="81"/>
      <c r="O204" s="81"/>
      <c r="P204" s="81"/>
    </row>
    <row r="205" spans="1:16">
      <c r="A205" s="78">
        <f t="shared" si="3"/>
        <v>39933</v>
      </c>
      <c r="B205" s="87">
        <v>0.05</v>
      </c>
      <c r="C205" s="87">
        <v>-1.4E-2</v>
      </c>
      <c r="D205" s="87">
        <v>-1.1999999999999999E-3</v>
      </c>
      <c r="E205" s="87">
        <v>3.3700000000000001E-2</v>
      </c>
      <c r="F205" s="87">
        <v>2.2100000000000002E-2</v>
      </c>
      <c r="G205" s="87">
        <v>1.2699999999999999E-2</v>
      </c>
      <c r="H205" s="87">
        <v>3.7499999999999999E-2</v>
      </c>
      <c r="I205" s="81"/>
      <c r="J205" s="81"/>
      <c r="K205" s="81"/>
      <c r="L205" s="81"/>
      <c r="M205" s="81"/>
      <c r="N205" s="81"/>
      <c r="O205" s="81"/>
      <c r="P205" s="81"/>
    </row>
    <row r="206" spans="1:16">
      <c r="A206" s="78">
        <f t="shared" ref="A206:A256" si="4">DATE(YEAR(A205),MONTH(A205)+2,0)</f>
        <v>39964</v>
      </c>
      <c r="B206" s="87">
        <v>5.7799999999999997E-2</v>
      </c>
      <c r="C206" s="87">
        <v>2.1299999999999999E-2</v>
      </c>
      <c r="D206" s="87">
        <v>1.46E-2</v>
      </c>
      <c r="E206" s="87">
        <v>4.4200000000000003E-2</v>
      </c>
      <c r="F206" s="87">
        <v>3.6499999999999998E-2</v>
      </c>
      <c r="G206" s="87">
        <v>3.4799999999999998E-2</v>
      </c>
      <c r="H206" s="87">
        <v>5.16E-2</v>
      </c>
      <c r="I206" s="81"/>
      <c r="J206" s="81"/>
      <c r="K206" s="81"/>
      <c r="L206" s="81"/>
      <c r="M206" s="81"/>
      <c r="N206" s="81"/>
      <c r="O206" s="81"/>
      <c r="P206" s="81"/>
    </row>
    <row r="207" spans="1:16">
      <c r="A207" s="78">
        <f t="shared" si="4"/>
        <v>39994</v>
      </c>
      <c r="B207" s="87">
        <v>2.41E-2</v>
      </c>
      <c r="C207" s="87">
        <v>-1.47E-2</v>
      </c>
      <c r="D207" s="87">
        <v>3.5999999999999999E-3</v>
      </c>
      <c r="E207" s="87">
        <v>1.23E-2</v>
      </c>
      <c r="F207" s="87">
        <v>1.26E-2</v>
      </c>
      <c r="G207" s="87">
        <v>-7.6E-3</v>
      </c>
      <c r="H207" s="87">
        <v>8.9999999999999998E-4</v>
      </c>
      <c r="I207" s="81"/>
      <c r="J207" s="81"/>
      <c r="K207" s="81"/>
      <c r="L207" s="81"/>
      <c r="M207" s="81"/>
      <c r="N207" s="81"/>
      <c r="O207" s="81"/>
      <c r="P207" s="81"/>
    </row>
    <row r="208" spans="1:16">
      <c r="A208" s="78">
        <f t="shared" si="4"/>
        <v>40025</v>
      </c>
      <c r="B208" s="87">
        <v>6.1100000000000002E-2</v>
      </c>
      <c r="C208" s="87">
        <v>-1.1999999999999999E-3</v>
      </c>
      <c r="D208" s="87">
        <v>4.1999999999999997E-3</v>
      </c>
      <c r="E208" s="87">
        <v>2.9100000000000001E-2</v>
      </c>
      <c r="F208" s="87">
        <v>3.2199999999999999E-2</v>
      </c>
      <c r="G208" s="87">
        <v>1.66E-2</v>
      </c>
      <c r="H208" s="87">
        <v>2.7699999999999999E-2</v>
      </c>
      <c r="I208" s="81"/>
      <c r="J208" s="81"/>
      <c r="K208" s="81"/>
      <c r="L208" s="81"/>
      <c r="M208" s="81"/>
      <c r="N208" s="81"/>
      <c r="O208" s="81"/>
      <c r="P208" s="81"/>
    </row>
    <row r="209" spans="1:16">
      <c r="A209" s="78">
        <f t="shared" si="4"/>
        <v>40056</v>
      </c>
      <c r="B209" s="87">
        <v>3.15E-2</v>
      </c>
      <c r="C209" s="87">
        <v>5.4000000000000003E-3</v>
      </c>
      <c r="D209" s="87">
        <v>7.0000000000000001E-3</v>
      </c>
      <c r="E209" s="87">
        <v>2.07E-2</v>
      </c>
      <c r="F209" s="87">
        <v>2.0199999999999999E-2</v>
      </c>
      <c r="G209" s="87">
        <v>5.0000000000000001E-3</v>
      </c>
      <c r="H209" s="87">
        <v>1.5699999999999999E-2</v>
      </c>
      <c r="I209" s="81"/>
      <c r="J209" s="81"/>
      <c r="K209" s="81"/>
      <c r="L209" s="81"/>
      <c r="M209" s="81"/>
      <c r="N209" s="81"/>
      <c r="O209" s="81"/>
      <c r="P209" s="81"/>
    </row>
    <row r="210" spans="1:16">
      <c r="A210" s="78">
        <f t="shared" si="4"/>
        <v>40086</v>
      </c>
      <c r="B210" s="87">
        <v>3.6799999999999999E-2</v>
      </c>
      <c r="C210" s="87">
        <v>1.5100000000000001E-2</v>
      </c>
      <c r="D210" s="87">
        <v>8.5000000000000006E-3</v>
      </c>
      <c r="E210" s="87">
        <v>3.3599999999999998E-2</v>
      </c>
      <c r="F210" s="87">
        <v>3.2500000000000001E-2</v>
      </c>
      <c r="G210" s="87">
        <v>2.3099999999999999E-2</v>
      </c>
      <c r="H210" s="87">
        <v>2.8500000000000001E-2</v>
      </c>
      <c r="I210" s="81"/>
      <c r="J210" s="81"/>
      <c r="K210" s="81"/>
      <c r="L210" s="81"/>
      <c r="M210" s="81"/>
      <c r="N210" s="81"/>
      <c r="O210" s="81"/>
      <c r="P210" s="81"/>
    </row>
    <row r="211" spans="1:16">
      <c r="A211" s="78">
        <f t="shared" si="4"/>
        <v>40117</v>
      </c>
      <c r="B211" s="87">
        <v>1.1900000000000001E-2</v>
      </c>
      <c r="C211" s="87">
        <v>-1.47E-2</v>
      </c>
      <c r="D211" s="87">
        <v>-5.0000000000000001E-4</v>
      </c>
      <c r="E211" s="87">
        <v>4.3E-3</v>
      </c>
      <c r="F211" s="87">
        <v>1.8499999999999999E-2</v>
      </c>
      <c r="G211" s="87">
        <v>-4.0000000000000002E-4</v>
      </c>
      <c r="H211" s="87">
        <v>-8.6E-3</v>
      </c>
      <c r="I211" s="81"/>
      <c r="J211" s="81"/>
      <c r="K211" s="81"/>
      <c r="L211" s="81"/>
      <c r="M211" s="81"/>
      <c r="N211" s="81"/>
      <c r="O211" s="81"/>
      <c r="P211" s="81"/>
    </row>
    <row r="212" spans="1:16">
      <c r="A212" s="78">
        <f t="shared" si="4"/>
        <v>40147</v>
      </c>
      <c r="B212" s="87">
        <v>8.0000000000000002E-3</v>
      </c>
      <c r="C212" s="87">
        <v>3.32E-2</v>
      </c>
      <c r="D212" s="87">
        <v>8.9999999999999998E-4</v>
      </c>
      <c r="E212" s="87">
        <v>1.52E-2</v>
      </c>
      <c r="F212" s="87">
        <v>9.5999999999999992E-3</v>
      </c>
      <c r="G212" s="87">
        <v>1.6500000000000001E-2</v>
      </c>
      <c r="H212" s="87">
        <v>1.2999999999999999E-2</v>
      </c>
      <c r="I212" s="81"/>
      <c r="J212" s="81"/>
      <c r="K212" s="81"/>
      <c r="L212" s="81"/>
      <c r="M212" s="81"/>
      <c r="N212" s="81"/>
      <c r="O212" s="81"/>
      <c r="P212" s="81"/>
    </row>
    <row r="213" spans="1:16">
      <c r="A213" s="78">
        <f t="shared" si="4"/>
        <v>40178</v>
      </c>
      <c r="B213" s="87">
        <v>2.1499999999999998E-2</v>
      </c>
      <c r="C213" s="87">
        <v>-2.53E-2</v>
      </c>
      <c r="D213" s="87">
        <v>7.1999999999999998E-3</v>
      </c>
      <c r="E213" s="87">
        <v>2.35E-2</v>
      </c>
      <c r="F213" s="87">
        <v>1.41E-2</v>
      </c>
      <c r="G213" s="87">
        <v>-2.8E-3</v>
      </c>
      <c r="H213" s="87">
        <v>1.8599999999999998E-2</v>
      </c>
      <c r="I213" s="81"/>
      <c r="J213" s="81"/>
      <c r="K213" s="81"/>
      <c r="L213" s="81"/>
      <c r="M213" s="81"/>
      <c r="N213" s="81"/>
      <c r="O213" s="81"/>
      <c r="P213" s="81"/>
    </row>
    <row r="214" spans="1:16">
      <c r="A214" s="78">
        <f t="shared" si="4"/>
        <v>40209</v>
      </c>
      <c r="B214" s="87">
        <v>5.3E-3</v>
      </c>
      <c r="C214" s="87">
        <v>-2.7799999999999998E-2</v>
      </c>
      <c r="D214" s="87">
        <v>2.8E-3</v>
      </c>
      <c r="E214" s="87">
        <v>7.7000000000000002E-3</v>
      </c>
      <c r="F214" s="87">
        <v>1.72E-2</v>
      </c>
      <c r="G214" s="87">
        <v>-8.3999999999999995E-3</v>
      </c>
      <c r="H214" s="87">
        <v>-9.4999999999999998E-3</v>
      </c>
      <c r="I214" s="81"/>
      <c r="J214" s="81"/>
      <c r="K214" s="81"/>
      <c r="L214" s="81"/>
      <c r="M214" s="81"/>
      <c r="N214" s="81"/>
      <c r="O214" s="81"/>
      <c r="P214" s="81"/>
    </row>
    <row r="215" spans="1:16">
      <c r="A215" s="78">
        <f t="shared" si="4"/>
        <v>40237</v>
      </c>
      <c r="B215" s="87">
        <v>3.5999999999999999E-3</v>
      </c>
      <c r="C215" s="87">
        <v>8.9999999999999993E-3</v>
      </c>
      <c r="D215" s="87">
        <v>5.0000000000000001E-3</v>
      </c>
      <c r="E215" s="87">
        <v>7.6E-3</v>
      </c>
      <c r="F215" s="87">
        <v>2.3E-3</v>
      </c>
      <c r="G215" s="87">
        <v>4.7000000000000002E-3</v>
      </c>
      <c r="H215" s="87">
        <v>8.3999999999999995E-3</v>
      </c>
      <c r="I215" s="81"/>
      <c r="J215" s="81"/>
      <c r="K215" s="81"/>
      <c r="L215" s="81"/>
      <c r="M215" s="81"/>
      <c r="N215" s="81"/>
      <c r="O215" s="81"/>
      <c r="P215" s="81"/>
    </row>
    <row r="216" spans="1:16">
      <c r="A216" s="78">
        <f t="shared" si="4"/>
        <v>40268</v>
      </c>
      <c r="B216" s="87">
        <v>2.29E-2</v>
      </c>
      <c r="C216" s="87">
        <v>2.75E-2</v>
      </c>
      <c r="D216" s="87">
        <v>7.7000000000000002E-3</v>
      </c>
      <c r="E216" s="87">
        <v>2.7300000000000001E-2</v>
      </c>
      <c r="F216" s="87">
        <v>1.3599999999999999E-2</v>
      </c>
      <c r="G216" s="87">
        <v>1.7100000000000001E-2</v>
      </c>
      <c r="H216" s="87">
        <v>2.87E-2</v>
      </c>
      <c r="I216" s="81"/>
      <c r="J216" s="81"/>
      <c r="K216" s="81"/>
      <c r="L216" s="81"/>
      <c r="M216" s="81"/>
      <c r="N216" s="81"/>
      <c r="O216" s="81"/>
      <c r="P216" s="81"/>
    </row>
    <row r="217" spans="1:16">
      <c r="A217" s="78">
        <f t="shared" si="4"/>
        <v>40298</v>
      </c>
      <c r="B217" s="87">
        <v>1.9900000000000001E-2</v>
      </c>
      <c r="C217" s="87">
        <v>0.01</v>
      </c>
      <c r="D217" s="87">
        <v>1.8E-3</v>
      </c>
      <c r="E217" s="87">
        <v>1.6400000000000001E-2</v>
      </c>
      <c r="F217" s="87">
        <v>1.1299999999999999E-2</v>
      </c>
      <c r="G217" s="87">
        <v>7.6E-3</v>
      </c>
      <c r="H217" s="87">
        <v>0.01</v>
      </c>
      <c r="I217" s="81"/>
      <c r="J217" s="81"/>
      <c r="K217" s="81"/>
      <c r="L217" s="81"/>
      <c r="M217" s="81"/>
      <c r="N217" s="81"/>
      <c r="O217" s="81"/>
      <c r="P217" s="81"/>
    </row>
    <row r="218" spans="1:16">
      <c r="A218" s="78">
        <f t="shared" si="4"/>
        <v>40329</v>
      </c>
      <c r="B218" s="87">
        <v>-2.4400000000000002E-2</v>
      </c>
      <c r="C218" s="87">
        <v>-2.4799999999999999E-2</v>
      </c>
      <c r="D218" s="87">
        <v>-5.0000000000000001E-3</v>
      </c>
      <c r="E218" s="87">
        <v>-2.5700000000000001E-2</v>
      </c>
      <c r="F218" s="87">
        <v>-1.0200000000000001E-2</v>
      </c>
      <c r="G218" s="87">
        <v>-1.2800000000000001E-2</v>
      </c>
      <c r="H218" s="87">
        <v>-3.7100000000000001E-2</v>
      </c>
      <c r="I218" s="81"/>
      <c r="J218" s="81"/>
      <c r="K218" s="81"/>
      <c r="L218" s="81"/>
      <c r="M218" s="81"/>
      <c r="N218" s="81"/>
      <c r="O218" s="81"/>
      <c r="P218" s="81"/>
    </row>
    <row r="219" spans="1:16">
      <c r="A219" s="78">
        <f t="shared" si="4"/>
        <v>40359</v>
      </c>
      <c r="B219" s="87">
        <v>1.6999999999999999E-3</v>
      </c>
      <c r="C219" s="87">
        <v>1.1000000000000001E-3</v>
      </c>
      <c r="D219" s="87">
        <v>-4.4999999999999997E-3</v>
      </c>
      <c r="E219" s="87">
        <v>-1.06E-2</v>
      </c>
      <c r="F219" s="87">
        <v>7.7999999999999996E-3</v>
      </c>
      <c r="G219" s="87">
        <v>-2.3E-3</v>
      </c>
      <c r="H219" s="87">
        <v>-1.61E-2</v>
      </c>
      <c r="I219" s="81"/>
      <c r="J219" s="81"/>
      <c r="K219" s="81"/>
      <c r="L219" s="81"/>
      <c r="M219" s="81"/>
      <c r="N219" s="81"/>
      <c r="O219" s="81"/>
      <c r="P219" s="81"/>
    </row>
    <row r="220" spans="1:16">
      <c r="A220" s="78">
        <f t="shared" si="4"/>
        <v>40390</v>
      </c>
      <c r="B220" s="87">
        <v>2.2700000000000001E-2</v>
      </c>
      <c r="C220" s="87">
        <v>-8.0000000000000002E-3</v>
      </c>
      <c r="D220" s="87">
        <v>8.9999999999999993E-3</v>
      </c>
      <c r="E220" s="87">
        <v>1.7000000000000001E-2</v>
      </c>
      <c r="F220" s="87">
        <v>0.01</v>
      </c>
      <c r="G220" s="87">
        <v>3.3E-3</v>
      </c>
      <c r="H220" s="87">
        <v>1.9099999999999999E-2</v>
      </c>
      <c r="I220" s="81"/>
      <c r="J220" s="81"/>
      <c r="K220" s="81"/>
      <c r="L220" s="81"/>
      <c r="M220" s="81"/>
      <c r="N220" s="81"/>
      <c r="O220" s="81"/>
      <c r="P220" s="81"/>
    </row>
    <row r="221" spans="1:16">
      <c r="A221" s="78">
        <f t="shared" si="4"/>
        <v>40421</v>
      </c>
      <c r="B221" s="87">
        <v>1.21E-2</v>
      </c>
      <c r="C221" s="87">
        <v>3.1E-2</v>
      </c>
      <c r="D221" s="87">
        <v>-4.4000000000000003E-3</v>
      </c>
      <c r="E221" s="87">
        <v>-3.2000000000000002E-3</v>
      </c>
      <c r="F221" s="87">
        <v>8.8000000000000005E-3</v>
      </c>
      <c r="G221" s="87">
        <v>1.0800000000000001E-2</v>
      </c>
      <c r="H221" s="87">
        <v>-9.5999999999999992E-3</v>
      </c>
      <c r="I221" s="81"/>
      <c r="J221" s="81"/>
      <c r="K221" s="81"/>
      <c r="L221" s="81"/>
      <c r="M221" s="81"/>
      <c r="N221" s="81"/>
      <c r="O221" s="81"/>
      <c r="P221" s="81"/>
    </row>
    <row r="222" spans="1:16">
      <c r="A222" s="78">
        <f t="shared" si="4"/>
        <v>40451</v>
      </c>
      <c r="B222" s="87">
        <v>1.89E-2</v>
      </c>
      <c r="C222" s="87">
        <v>2.6700000000000002E-2</v>
      </c>
      <c r="D222" s="87">
        <v>1.6E-2</v>
      </c>
      <c r="E222" s="87">
        <v>2.7199999999999998E-2</v>
      </c>
      <c r="F222" s="87">
        <v>1.32E-2</v>
      </c>
      <c r="G222" s="87">
        <v>2.63E-2</v>
      </c>
      <c r="H222" s="87">
        <v>4.0800000000000003E-2</v>
      </c>
      <c r="I222" s="81"/>
      <c r="J222" s="81"/>
      <c r="K222" s="81"/>
      <c r="L222" s="81"/>
      <c r="M222" s="81"/>
      <c r="N222" s="81"/>
      <c r="O222" s="81"/>
      <c r="P222" s="81"/>
    </row>
    <row r="223" spans="1:16">
      <c r="A223" s="78">
        <f t="shared" si="4"/>
        <v>40482</v>
      </c>
      <c r="B223" s="87">
        <v>2.1399999999999999E-2</v>
      </c>
      <c r="C223" s="87">
        <v>3.1099999999999999E-2</v>
      </c>
      <c r="D223" s="87">
        <v>1.0500000000000001E-2</v>
      </c>
      <c r="E223" s="87">
        <v>1.8700000000000001E-2</v>
      </c>
      <c r="F223" s="87">
        <v>1.0699999999999999E-2</v>
      </c>
      <c r="G223" s="87">
        <v>1.5900000000000001E-2</v>
      </c>
      <c r="H223" s="87">
        <v>2.0799999999999999E-2</v>
      </c>
      <c r="I223" s="81"/>
      <c r="J223" s="81"/>
      <c r="K223" s="81"/>
      <c r="L223" s="81"/>
      <c r="M223" s="81"/>
      <c r="N223" s="81"/>
      <c r="O223" s="81"/>
      <c r="P223" s="81"/>
    </row>
    <row r="224" spans="1:16">
      <c r="A224" s="78">
        <f t="shared" si="4"/>
        <v>40512</v>
      </c>
      <c r="B224" s="87">
        <v>-1.1999999999999999E-3</v>
      </c>
      <c r="C224" s="87">
        <v>-2.24E-2</v>
      </c>
      <c r="D224" s="87">
        <v>4.4000000000000003E-3</v>
      </c>
      <c r="E224" s="87">
        <v>2.8E-3</v>
      </c>
      <c r="F224" s="87">
        <v>5.5999999999999999E-3</v>
      </c>
      <c r="G224" s="87">
        <v>-4.7000000000000002E-3</v>
      </c>
      <c r="H224" s="87">
        <v>6.6E-3</v>
      </c>
      <c r="I224" s="81"/>
      <c r="J224" s="81"/>
      <c r="K224" s="81"/>
      <c r="L224" s="81"/>
      <c r="M224" s="81"/>
      <c r="N224" s="81"/>
      <c r="O224" s="81"/>
      <c r="P224" s="81"/>
    </row>
    <row r="225" spans="1:16">
      <c r="A225" s="78">
        <f t="shared" si="4"/>
        <v>40543</v>
      </c>
      <c r="B225" s="87">
        <v>1.4500000000000001E-2</v>
      </c>
      <c r="C225" s="87">
        <v>4.36E-2</v>
      </c>
      <c r="D225" s="87">
        <v>9.4000000000000004E-3</v>
      </c>
      <c r="E225" s="87">
        <v>2.5999999999999999E-2</v>
      </c>
      <c r="F225" s="87">
        <v>5.4999999999999997E-3</v>
      </c>
      <c r="G225" s="87">
        <v>2.5000000000000001E-2</v>
      </c>
      <c r="H225" s="87">
        <v>3.4200000000000001E-2</v>
      </c>
      <c r="I225" s="81"/>
      <c r="J225" s="81"/>
      <c r="K225" s="81"/>
      <c r="L225" s="81"/>
      <c r="M225" s="81"/>
      <c r="N225" s="81"/>
      <c r="O225" s="81"/>
      <c r="P225" s="81"/>
    </row>
    <row r="226" spans="1:16">
      <c r="A226" s="78">
        <f t="shared" si="4"/>
        <v>40574</v>
      </c>
      <c r="B226" s="87">
        <v>1.8100000000000002E-2</v>
      </c>
      <c r="C226" s="87">
        <v>-6.3E-3</v>
      </c>
      <c r="D226" s="87">
        <v>5.5999999999999999E-3</v>
      </c>
      <c r="E226" s="87">
        <v>1.41E-2</v>
      </c>
      <c r="F226" s="87">
        <v>1.8100000000000002E-2</v>
      </c>
      <c r="G226" s="87">
        <v>-5.4999999999999997E-3</v>
      </c>
      <c r="H226" s="87">
        <v>5.1999999999999998E-3</v>
      </c>
      <c r="I226" s="81"/>
      <c r="J226" s="81"/>
      <c r="K226" s="81"/>
      <c r="L226" s="81"/>
      <c r="M226" s="81"/>
      <c r="N226" s="81"/>
      <c r="O226" s="81"/>
      <c r="P226" s="81"/>
    </row>
    <row r="227" spans="1:16">
      <c r="A227" s="78">
        <f t="shared" si="4"/>
        <v>40602</v>
      </c>
      <c r="B227" s="87">
        <v>1.6199999999999999E-2</v>
      </c>
      <c r="C227" s="87">
        <v>1.77E-2</v>
      </c>
      <c r="D227" s="87">
        <v>5.8999999999999999E-3</v>
      </c>
      <c r="E227" s="87">
        <v>1.29E-2</v>
      </c>
      <c r="F227" s="87">
        <v>1.03E-2</v>
      </c>
      <c r="G227" s="87">
        <v>9.4999999999999998E-3</v>
      </c>
      <c r="H227" s="87">
        <v>1.3899999999999999E-2</v>
      </c>
      <c r="I227" s="81"/>
      <c r="J227" s="81"/>
      <c r="K227" s="81"/>
      <c r="L227" s="81"/>
      <c r="M227" s="81"/>
      <c r="N227" s="81"/>
      <c r="O227" s="81"/>
      <c r="P227" s="81"/>
    </row>
    <row r="228" spans="1:16">
      <c r="A228" s="78">
        <f t="shared" si="4"/>
        <v>40633</v>
      </c>
      <c r="B228" s="87">
        <v>3.8E-3</v>
      </c>
      <c r="C228" s="87">
        <v>-1.6400000000000001E-2</v>
      </c>
      <c r="D228" s="87">
        <v>8.0000000000000002E-3</v>
      </c>
      <c r="E228" s="87">
        <v>2E-3</v>
      </c>
      <c r="F228" s="87">
        <v>2.2000000000000001E-3</v>
      </c>
      <c r="G228" s="87">
        <v>-2.8E-3</v>
      </c>
      <c r="H228" s="87">
        <v>2.0999999999999999E-3</v>
      </c>
      <c r="I228" s="81"/>
      <c r="J228" s="81"/>
      <c r="K228" s="81"/>
      <c r="L228" s="81"/>
      <c r="M228" s="81"/>
      <c r="N228" s="81"/>
      <c r="O228" s="81"/>
      <c r="P228" s="81"/>
    </row>
    <row r="229" spans="1:16">
      <c r="A229" s="78">
        <f t="shared" si="4"/>
        <v>40663</v>
      </c>
      <c r="B229" s="87">
        <v>2E-3</v>
      </c>
      <c r="C229" s="87">
        <v>3.6700000000000003E-2</v>
      </c>
      <c r="D229" s="87">
        <v>1.0500000000000001E-2</v>
      </c>
      <c r="E229" s="87">
        <v>1.14E-2</v>
      </c>
      <c r="F229" s="87">
        <v>9.7000000000000003E-3</v>
      </c>
      <c r="G229" s="87">
        <v>2.1100000000000001E-2</v>
      </c>
      <c r="H229" s="87">
        <v>1.3899999999999999E-2</v>
      </c>
      <c r="I229" s="81"/>
      <c r="J229" s="81"/>
      <c r="K229" s="81"/>
      <c r="L229" s="81"/>
      <c r="M229" s="81"/>
      <c r="N229" s="81"/>
      <c r="O229" s="81"/>
      <c r="P229" s="81"/>
    </row>
    <row r="230" spans="1:16">
      <c r="A230" s="78">
        <f t="shared" si="4"/>
        <v>40694</v>
      </c>
      <c r="B230" s="87">
        <v>-1.6999999999999999E-3</v>
      </c>
      <c r="C230" s="87">
        <v>-3.39E-2</v>
      </c>
      <c r="D230" s="87">
        <v>-3.7000000000000002E-3</v>
      </c>
      <c r="E230" s="87">
        <v>-5.1999999999999998E-3</v>
      </c>
      <c r="F230" s="87">
        <v>3.3E-3</v>
      </c>
      <c r="G230" s="87">
        <v>-1.4999999999999999E-2</v>
      </c>
      <c r="H230" s="87">
        <v>-1.0800000000000001E-2</v>
      </c>
      <c r="I230" s="81"/>
      <c r="J230" s="81"/>
      <c r="K230" s="81"/>
      <c r="L230" s="81"/>
      <c r="M230" s="81"/>
      <c r="N230" s="81"/>
      <c r="O230" s="81"/>
      <c r="P230" s="81"/>
    </row>
    <row r="231" spans="1:16">
      <c r="A231" s="78">
        <f t="shared" si="4"/>
        <v>40724</v>
      </c>
      <c r="B231" s="87">
        <v>-9.1000000000000004E-3</v>
      </c>
      <c r="C231" s="87">
        <v>-2.3900000000000001E-2</v>
      </c>
      <c r="D231" s="87">
        <v>-1.4E-3</v>
      </c>
      <c r="E231" s="87">
        <v>-1.38E-2</v>
      </c>
      <c r="F231" s="87">
        <v>-1E-3</v>
      </c>
      <c r="G231" s="87">
        <v>-1.2999999999999999E-2</v>
      </c>
      <c r="H231" s="87">
        <v>-1.17E-2</v>
      </c>
      <c r="I231" s="81"/>
      <c r="J231" s="81"/>
      <c r="K231" s="81"/>
      <c r="L231" s="81"/>
      <c r="M231" s="81"/>
      <c r="N231" s="81"/>
      <c r="O231" s="81"/>
      <c r="P231" s="81"/>
    </row>
    <row r="232" spans="1:16">
      <c r="A232" s="78">
        <f t="shared" si="4"/>
        <v>40755</v>
      </c>
      <c r="B232" s="87">
        <v>-3.3E-3</v>
      </c>
      <c r="C232" s="87">
        <v>2.58E-2</v>
      </c>
      <c r="D232" s="87">
        <v>-2.9999999999999997E-4</v>
      </c>
      <c r="E232" s="87">
        <v>-3.0000000000000001E-3</v>
      </c>
      <c r="F232" s="87">
        <v>1.8E-3</v>
      </c>
      <c r="G232" s="87">
        <v>1.29E-2</v>
      </c>
      <c r="H232" s="87">
        <v>-3.0000000000000001E-3</v>
      </c>
      <c r="I232" s="81"/>
      <c r="J232" s="81"/>
      <c r="K232" s="81"/>
      <c r="L232" s="81"/>
      <c r="M232" s="81"/>
      <c r="N232" s="81"/>
      <c r="O232" s="81"/>
      <c r="P232" s="81"/>
    </row>
    <row r="233" spans="1:16">
      <c r="A233" s="78">
        <f t="shared" si="4"/>
        <v>40786</v>
      </c>
      <c r="B233" s="87">
        <v>-1.95E-2</v>
      </c>
      <c r="C233" s="87">
        <v>6.9999999999999999E-4</v>
      </c>
      <c r="D233" s="87">
        <v>-1.61E-2</v>
      </c>
      <c r="E233" s="87">
        <v>-4.0099999999999997E-2</v>
      </c>
      <c r="F233" s="87">
        <v>-8.5000000000000006E-3</v>
      </c>
      <c r="G233" s="87">
        <v>-6.3E-3</v>
      </c>
      <c r="H233" s="87">
        <v>-4.2099999999999999E-2</v>
      </c>
      <c r="I233" s="81"/>
      <c r="J233" s="81"/>
      <c r="K233" s="81"/>
      <c r="L233" s="81"/>
      <c r="M233" s="81"/>
      <c r="N233" s="81"/>
      <c r="O233" s="81"/>
      <c r="P233" s="81"/>
    </row>
    <row r="234" spans="1:16">
      <c r="A234" s="78">
        <f t="shared" si="4"/>
        <v>40816</v>
      </c>
      <c r="B234" s="87">
        <v>-1.9E-2</v>
      </c>
      <c r="C234" s="87">
        <v>-5.7000000000000002E-3</v>
      </c>
      <c r="D234" s="87">
        <v>-1.5900000000000001E-2</v>
      </c>
      <c r="E234" s="87">
        <v>-3.4099999999999998E-2</v>
      </c>
      <c r="F234" s="87">
        <v>-4.7999999999999996E-3</v>
      </c>
      <c r="G234" s="87">
        <v>-1.4200000000000001E-2</v>
      </c>
      <c r="H234" s="87">
        <v>-4.6100000000000002E-2</v>
      </c>
      <c r="I234" s="81"/>
      <c r="J234" s="81"/>
      <c r="K234" s="81"/>
      <c r="L234" s="81"/>
      <c r="M234" s="81"/>
      <c r="N234" s="81"/>
      <c r="O234" s="81"/>
      <c r="P234" s="81"/>
    </row>
    <row r="235" spans="1:16">
      <c r="A235" s="78">
        <f t="shared" si="4"/>
        <v>40847</v>
      </c>
      <c r="B235" s="87">
        <v>1.29E-2</v>
      </c>
      <c r="C235" s="87">
        <v>-3.1699999999999999E-2</v>
      </c>
      <c r="D235" s="87">
        <v>1.61E-2</v>
      </c>
      <c r="E235" s="87">
        <v>2.98E-2</v>
      </c>
      <c r="F235" s="87">
        <v>6.3E-3</v>
      </c>
      <c r="G235" s="87">
        <v>5.3E-3</v>
      </c>
      <c r="H235" s="87">
        <v>3.9E-2</v>
      </c>
      <c r="I235" s="81"/>
      <c r="J235" s="81"/>
      <c r="K235" s="81"/>
      <c r="L235" s="81"/>
      <c r="M235" s="81"/>
      <c r="N235" s="81"/>
      <c r="O235" s="81"/>
      <c r="P235" s="81"/>
    </row>
    <row r="236" spans="1:16">
      <c r="A236" s="78">
        <f t="shared" si="4"/>
        <v>40877</v>
      </c>
      <c r="B236" s="87">
        <v>-9.4000000000000004E-3</v>
      </c>
      <c r="C236" s="87">
        <v>1.4E-3</v>
      </c>
      <c r="D236" s="87">
        <v>2.0000000000000001E-4</v>
      </c>
      <c r="E236" s="87">
        <v>-5.7999999999999996E-3</v>
      </c>
      <c r="F236" s="87">
        <v>-3.3999999999999998E-3</v>
      </c>
      <c r="G236" s="87">
        <v>-6.6E-3</v>
      </c>
      <c r="H236" s="87">
        <v>-1.3100000000000001E-2</v>
      </c>
      <c r="I236" s="81"/>
      <c r="J236" s="81"/>
      <c r="K236" s="81"/>
      <c r="L236" s="81"/>
      <c r="M236" s="81"/>
      <c r="N236" s="81"/>
      <c r="O236" s="81"/>
      <c r="P236" s="81"/>
    </row>
    <row r="237" spans="1:16">
      <c r="A237" s="78">
        <f t="shared" si="4"/>
        <v>40908</v>
      </c>
      <c r="B237" s="87">
        <v>2.8999999999999998E-3</v>
      </c>
      <c r="C237" s="87">
        <v>3.3999999999999998E-3</v>
      </c>
      <c r="D237" s="87">
        <v>5.9999999999999995E-4</v>
      </c>
      <c r="E237" s="87">
        <v>-3.3999999999999998E-3</v>
      </c>
      <c r="F237" s="87">
        <v>4.4999999999999997E-3</v>
      </c>
      <c r="G237" s="87">
        <v>-2.2000000000000001E-3</v>
      </c>
      <c r="H237" s="87">
        <v>-5.5999999999999999E-3</v>
      </c>
      <c r="I237" s="81"/>
      <c r="J237" s="81"/>
      <c r="K237" s="81"/>
      <c r="L237" s="81"/>
      <c r="M237" s="81"/>
      <c r="N237" s="81"/>
      <c r="O237" s="81"/>
      <c r="P237" s="81"/>
    </row>
    <row r="238" spans="1:16">
      <c r="A238" s="78">
        <f t="shared" si="4"/>
        <v>40939</v>
      </c>
      <c r="B238" s="87">
        <v>2.3599999999999999E-2</v>
      </c>
      <c r="C238" s="87">
        <v>4.5999999999999999E-3</v>
      </c>
      <c r="D238" s="87">
        <v>9.4999999999999998E-3</v>
      </c>
      <c r="E238" s="87">
        <v>2.8799999999999999E-2</v>
      </c>
      <c r="F238" s="87">
        <v>1.1599999999999999E-2</v>
      </c>
      <c r="G238" s="87">
        <v>1.9E-2</v>
      </c>
      <c r="H238" s="87">
        <v>3.27E-2</v>
      </c>
      <c r="I238" s="81"/>
      <c r="J238" s="81"/>
      <c r="K238" s="81"/>
      <c r="L238" s="81"/>
      <c r="M238" s="81"/>
      <c r="N238" s="81"/>
      <c r="O238" s="81"/>
      <c r="P238" s="81"/>
    </row>
    <row r="239" spans="1:16">
      <c r="A239" s="78">
        <f t="shared" si="4"/>
        <v>40968</v>
      </c>
      <c r="B239" s="87">
        <v>2.18E-2</v>
      </c>
      <c r="C239" s="87">
        <v>9.1000000000000004E-3</v>
      </c>
      <c r="D239" s="87">
        <v>7.1000000000000004E-3</v>
      </c>
      <c r="E239" s="87">
        <v>1.7000000000000001E-2</v>
      </c>
      <c r="F239" s="87">
        <v>1.1900000000000001E-2</v>
      </c>
      <c r="G239" s="87">
        <v>1.34E-2</v>
      </c>
      <c r="H239" s="87">
        <v>2.4799999999999999E-2</v>
      </c>
      <c r="I239" s="81"/>
      <c r="J239" s="81"/>
      <c r="K239" s="81"/>
      <c r="L239" s="81"/>
      <c r="M239" s="81"/>
      <c r="N239" s="81"/>
      <c r="O239" s="81"/>
      <c r="P239" s="81"/>
    </row>
    <row r="240" spans="1:16">
      <c r="A240" s="78">
        <f t="shared" si="4"/>
        <v>40999</v>
      </c>
      <c r="B240" s="87">
        <v>6.4999999999999997E-3</v>
      </c>
      <c r="C240" s="87">
        <v>-2.0400000000000001E-2</v>
      </c>
      <c r="D240" s="87">
        <v>2.3E-3</v>
      </c>
      <c r="E240" s="87">
        <v>5.7999999999999996E-3</v>
      </c>
      <c r="F240" s="87">
        <v>6.1000000000000004E-3</v>
      </c>
      <c r="G240" s="87">
        <v>-6.1000000000000004E-3</v>
      </c>
      <c r="H240" s="87">
        <v>3.3E-3</v>
      </c>
      <c r="I240" s="81"/>
      <c r="J240" s="81"/>
      <c r="K240" s="81"/>
      <c r="L240" s="81"/>
      <c r="M240" s="81"/>
      <c r="N240" s="81"/>
      <c r="O240" s="81"/>
      <c r="P240" s="81"/>
    </row>
    <row r="241" spans="1:16">
      <c r="A241" s="78">
        <f t="shared" si="4"/>
        <v>41029</v>
      </c>
      <c r="B241" s="87">
        <v>-1.6999999999999999E-3</v>
      </c>
      <c r="C241" s="87">
        <v>-2.9999999999999997E-4</v>
      </c>
      <c r="D241" s="87">
        <v>-1.2999999999999999E-3</v>
      </c>
      <c r="E241" s="87">
        <v>-1.8E-3</v>
      </c>
      <c r="F241" s="87">
        <v>3.3999999999999998E-3</v>
      </c>
      <c r="G241" s="87">
        <v>-5.8999999999999999E-3</v>
      </c>
      <c r="H241" s="87">
        <v>-6.7999999999999996E-3</v>
      </c>
      <c r="I241" s="81"/>
      <c r="J241" s="81"/>
      <c r="K241" s="81"/>
      <c r="L241" s="81"/>
      <c r="M241" s="81"/>
      <c r="N241" s="81"/>
      <c r="O241" s="81"/>
      <c r="P241" s="81"/>
    </row>
    <row r="242" spans="1:16">
      <c r="A242" s="78">
        <f t="shared" si="4"/>
        <v>41060</v>
      </c>
      <c r="B242" s="87">
        <v>-7.7000000000000002E-3</v>
      </c>
      <c r="C242" s="87">
        <v>2.5899999999999999E-2</v>
      </c>
      <c r="D242" s="87">
        <v>-1.15E-2</v>
      </c>
      <c r="E242" s="87">
        <v>-1.9099999999999999E-2</v>
      </c>
      <c r="F242" s="87">
        <v>-2.9999999999999997E-4</v>
      </c>
      <c r="G242" s="87">
        <v>-6.7000000000000002E-3</v>
      </c>
      <c r="H242" s="87">
        <v>-3.7499999999999999E-2</v>
      </c>
      <c r="I242" s="81"/>
      <c r="J242" s="81"/>
      <c r="K242" s="81"/>
      <c r="L242" s="81"/>
      <c r="M242" s="81"/>
      <c r="N242" s="81"/>
      <c r="O242" s="81"/>
      <c r="P242" s="81"/>
    </row>
    <row r="243" spans="1:16">
      <c r="A243" s="78">
        <f t="shared" si="4"/>
        <v>41090</v>
      </c>
      <c r="B243" s="87">
        <v>7.1999999999999998E-3</v>
      </c>
      <c r="C243" s="87">
        <v>-2.7199999999999998E-2</v>
      </c>
      <c r="D243" s="87">
        <v>5.9999999999999995E-4</v>
      </c>
      <c r="E243" s="87">
        <v>6.9999999999999999E-4</v>
      </c>
      <c r="F243" s="87">
        <v>4.5999999999999999E-3</v>
      </c>
      <c r="G243" s="87">
        <v>-6.3E-3</v>
      </c>
      <c r="H243" s="87">
        <v>6.0000000000000001E-3</v>
      </c>
      <c r="I243" s="81"/>
      <c r="J243" s="81"/>
      <c r="K243" s="81"/>
      <c r="L243" s="81"/>
      <c r="M243" s="81"/>
      <c r="N243" s="81"/>
      <c r="O243" s="81"/>
      <c r="P243" s="81"/>
    </row>
    <row r="244" spans="1:16">
      <c r="A244" s="78">
        <f t="shared" si="4"/>
        <v>41121</v>
      </c>
      <c r="B244" s="87">
        <v>9.1999999999999998E-3</v>
      </c>
      <c r="C244" s="87">
        <v>3.1199999999999999E-2</v>
      </c>
      <c r="D244" s="87">
        <v>4.1000000000000003E-3</v>
      </c>
      <c r="E244" s="87">
        <v>4.7999999999999996E-3</v>
      </c>
      <c r="F244" s="87">
        <v>1.2500000000000001E-2</v>
      </c>
      <c r="G244" s="87">
        <v>1.44E-2</v>
      </c>
      <c r="H244" s="87">
        <v>3.8999999999999998E-3</v>
      </c>
      <c r="I244" s="81"/>
      <c r="J244" s="81"/>
      <c r="K244" s="81"/>
      <c r="L244" s="81"/>
      <c r="M244" s="81"/>
      <c r="N244" s="81"/>
      <c r="O244" s="81"/>
      <c r="P244" s="81"/>
    </row>
    <row r="245" spans="1:16">
      <c r="A245" s="78">
        <f t="shared" si="4"/>
        <v>41152</v>
      </c>
      <c r="B245" s="87">
        <v>7.6E-3</v>
      </c>
      <c r="C245" s="87">
        <v>-8.2000000000000007E-3</v>
      </c>
      <c r="D245" s="87">
        <v>4.8999999999999998E-3</v>
      </c>
      <c r="E245" s="87">
        <v>1.29E-2</v>
      </c>
      <c r="F245" s="87">
        <v>8.2000000000000007E-3</v>
      </c>
      <c r="G245" s="87">
        <v>3.7000000000000002E-3</v>
      </c>
      <c r="H245" s="87">
        <v>1.0800000000000001E-2</v>
      </c>
      <c r="I245" s="81"/>
      <c r="J245" s="81"/>
      <c r="K245" s="81"/>
      <c r="L245" s="81"/>
      <c r="M245" s="81"/>
      <c r="N245" s="81"/>
      <c r="O245" s="81"/>
      <c r="P245" s="81"/>
    </row>
    <row r="246" spans="1:16">
      <c r="A246" s="78">
        <f t="shared" si="4"/>
        <v>41182</v>
      </c>
      <c r="B246" s="87">
        <v>5.7000000000000002E-3</v>
      </c>
      <c r="C246" s="87">
        <v>-1.04E-2</v>
      </c>
      <c r="D246" s="87">
        <v>4.3E-3</v>
      </c>
      <c r="E246" s="87">
        <v>1.2E-2</v>
      </c>
      <c r="F246" s="87">
        <v>7.6E-3</v>
      </c>
      <c r="G246" s="87">
        <v>5.1000000000000004E-3</v>
      </c>
      <c r="H246" s="87">
        <v>1.5699999999999999E-2</v>
      </c>
      <c r="I246" s="81"/>
      <c r="J246" s="81"/>
      <c r="K246" s="81"/>
      <c r="L246" s="81"/>
      <c r="M246" s="81"/>
      <c r="N246" s="81"/>
      <c r="O246" s="81"/>
      <c r="P246" s="81"/>
    </row>
    <row r="247" spans="1:16">
      <c r="A247" s="78">
        <f t="shared" si="4"/>
        <v>41213</v>
      </c>
      <c r="B247" s="87">
        <v>1.6999999999999999E-3</v>
      </c>
      <c r="C247" s="87">
        <v>-3.1E-2</v>
      </c>
      <c r="D247" s="87">
        <v>2.8E-3</v>
      </c>
      <c r="E247" s="87">
        <v>4.7999999999999996E-3</v>
      </c>
      <c r="F247" s="87">
        <v>5.7999999999999996E-3</v>
      </c>
      <c r="G247" s="87">
        <v>-8.3000000000000001E-3</v>
      </c>
      <c r="H247" s="87">
        <v>8.9999999999999998E-4</v>
      </c>
      <c r="I247" s="81"/>
      <c r="J247" s="81"/>
      <c r="K247" s="81"/>
      <c r="L247" s="81"/>
      <c r="M247" s="81"/>
      <c r="N247" s="81"/>
      <c r="O247" s="81"/>
      <c r="P247" s="81"/>
    </row>
    <row r="248" spans="1:16">
      <c r="A248" s="78">
        <f t="shared" si="4"/>
        <v>41243</v>
      </c>
      <c r="B248" s="87">
        <v>4.1000000000000003E-3</v>
      </c>
      <c r="C248" s="87">
        <v>-4.0000000000000002E-4</v>
      </c>
      <c r="D248" s="87">
        <v>3.7000000000000002E-3</v>
      </c>
      <c r="E248" s="87">
        <v>8.0000000000000002E-3</v>
      </c>
      <c r="F248" s="87">
        <v>5.4000000000000003E-3</v>
      </c>
      <c r="G248" s="87">
        <v>2.7000000000000001E-3</v>
      </c>
      <c r="H248" s="87">
        <v>5.1999999999999998E-3</v>
      </c>
      <c r="I248" s="81"/>
      <c r="J248" s="81"/>
      <c r="K248" s="81"/>
      <c r="L248" s="81"/>
      <c r="M248" s="81"/>
      <c r="N248" s="81"/>
      <c r="O248" s="81"/>
      <c r="P248" s="81"/>
    </row>
    <row r="249" spans="1:16">
      <c r="A249" s="78">
        <f t="shared" si="4"/>
        <v>41274</v>
      </c>
      <c r="B249" s="87">
        <v>9.7999999999999997E-3</v>
      </c>
      <c r="C249" s="87">
        <v>5.7000000000000002E-3</v>
      </c>
      <c r="D249" s="87">
        <v>3.7000000000000002E-3</v>
      </c>
      <c r="E249" s="87">
        <v>1.9300000000000001E-2</v>
      </c>
      <c r="F249" s="87">
        <v>7.3000000000000001E-3</v>
      </c>
      <c r="G249" s="87">
        <v>1.11E-2</v>
      </c>
      <c r="H249" s="87">
        <v>1.4500000000000001E-2</v>
      </c>
      <c r="I249" s="81"/>
      <c r="J249" s="81"/>
      <c r="K249" s="81"/>
      <c r="L249" s="81"/>
      <c r="M249" s="81"/>
      <c r="N249" s="81"/>
      <c r="O249" s="81"/>
      <c r="P249" s="81"/>
    </row>
    <row r="250" spans="1:16">
      <c r="A250" s="78">
        <f t="shared" si="4"/>
        <v>41305</v>
      </c>
      <c r="B250" s="87">
        <v>1.5800000000000002E-2</v>
      </c>
      <c r="C250" s="87">
        <v>1.8599999999999998E-2</v>
      </c>
      <c r="D250" s="87">
        <v>1.35E-2</v>
      </c>
      <c r="E250" s="87">
        <v>2.1399999999999999E-2</v>
      </c>
      <c r="F250" s="87">
        <v>1.1599999999999999E-2</v>
      </c>
      <c r="G250" s="87">
        <v>1.6500000000000001E-2</v>
      </c>
      <c r="H250" s="87">
        <v>3.0800000000000001E-2</v>
      </c>
      <c r="I250" s="81"/>
      <c r="J250" s="81"/>
      <c r="K250" s="81"/>
      <c r="L250" s="81"/>
      <c r="M250" s="81"/>
      <c r="N250" s="81"/>
      <c r="O250" s="81"/>
      <c r="P250" s="81"/>
    </row>
    <row r="251" spans="1:16">
      <c r="A251" s="78">
        <f t="shared" si="4"/>
        <v>41333</v>
      </c>
      <c r="B251" s="87">
        <v>8.9999999999999998E-4</v>
      </c>
      <c r="C251" s="87">
        <v>-9.9000000000000008E-3</v>
      </c>
      <c r="D251" s="87">
        <v>3.3E-3</v>
      </c>
      <c r="E251" s="87">
        <v>4.1000000000000003E-3</v>
      </c>
      <c r="F251" s="87">
        <v>5.5999999999999999E-3</v>
      </c>
      <c r="G251" s="87">
        <v>-1.1999999999999999E-3</v>
      </c>
      <c r="H251" s="87">
        <v>3.7000000000000002E-3</v>
      </c>
      <c r="I251" s="81"/>
      <c r="J251" s="81"/>
      <c r="K251" s="81"/>
      <c r="L251" s="81"/>
      <c r="M251" s="81"/>
      <c r="N251" s="81"/>
      <c r="O251" s="81"/>
      <c r="P251" s="81"/>
    </row>
    <row r="252" spans="1:16">
      <c r="A252" s="78">
        <f t="shared" si="4"/>
        <v>41364</v>
      </c>
      <c r="B252" s="87">
        <v>7.7000000000000002E-3</v>
      </c>
      <c r="C252" s="87">
        <v>8.8999999999999999E-3</v>
      </c>
      <c r="D252" s="87">
        <v>3.5000000000000001E-3</v>
      </c>
      <c r="E252" s="87">
        <v>1.43E-2</v>
      </c>
      <c r="F252" s="87">
        <v>1.1299999999999999E-2</v>
      </c>
      <c r="G252" s="87">
        <v>6.4000000000000003E-3</v>
      </c>
      <c r="H252" s="87">
        <v>1.44E-2</v>
      </c>
      <c r="I252" s="81"/>
      <c r="J252" s="81"/>
      <c r="K252" s="81"/>
      <c r="L252" s="81"/>
      <c r="M252" s="81"/>
      <c r="N252" s="81"/>
      <c r="O252" s="81"/>
      <c r="P252" s="81"/>
    </row>
    <row r="253" spans="1:16">
      <c r="A253" s="78">
        <f t="shared" si="4"/>
        <v>41394</v>
      </c>
      <c r="B253" s="87">
        <v>5.1999999999999998E-3</v>
      </c>
      <c r="C253" s="87">
        <v>1.9199999999999998E-2</v>
      </c>
      <c r="D253" s="87">
        <v>8.0000000000000004E-4</v>
      </c>
      <c r="E253" s="87">
        <v>7.7999999999999996E-3</v>
      </c>
      <c r="F253" s="87">
        <v>5.0000000000000001E-3</v>
      </c>
      <c r="G253" s="87">
        <v>1.14E-2</v>
      </c>
      <c r="H253" s="87">
        <v>6.4000000000000003E-3</v>
      </c>
      <c r="I253" s="81"/>
      <c r="J253" s="81"/>
      <c r="K253" s="81"/>
      <c r="L253" s="81"/>
      <c r="M253" s="81"/>
      <c r="N253" s="81"/>
      <c r="O253" s="81"/>
      <c r="P253" s="81"/>
    </row>
    <row r="254" spans="1:16">
      <c r="A254" s="78">
        <f t="shared" si="4"/>
        <v>41425</v>
      </c>
      <c r="B254" s="87">
        <v>1.34E-2</v>
      </c>
      <c r="C254" s="87">
        <v>-2.6100000000000002E-2</v>
      </c>
      <c r="D254" s="87">
        <v>2.3999999999999998E-3</v>
      </c>
      <c r="E254" s="87">
        <v>1.8700000000000001E-2</v>
      </c>
      <c r="F254" s="87">
        <v>5.0000000000000001E-3</v>
      </c>
      <c r="G254" s="87">
        <v>-2.3E-3</v>
      </c>
      <c r="H254" s="87">
        <v>1.35E-2</v>
      </c>
      <c r="I254" s="81"/>
      <c r="J254" s="81"/>
      <c r="K254" s="81"/>
      <c r="L254" s="81"/>
      <c r="M254" s="81"/>
      <c r="N254" s="81"/>
      <c r="O254" s="81"/>
      <c r="P254" s="81"/>
    </row>
    <row r="255" spans="1:16">
      <c r="A255" s="78">
        <f t="shared" si="4"/>
        <v>41455</v>
      </c>
      <c r="B255" s="87">
        <v>-8.0999999999999996E-3</v>
      </c>
      <c r="C255" s="87">
        <v>-2.7300000000000001E-2</v>
      </c>
      <c r="D255" s="87">
        <v>2.8E-3</v>
      </c>
      <c r="E255" s="87">
        <v>-1.1299999999999999E-2</v>
      </c>
      <c r="F255" s="87">
        <v>-1.2200000000000001E-2</v>
      </c>
      <c r="G255" s="87">
        <v>-1.7600000000000001E-2</v>
      </c>
      <c r="H255" s="87">
        <v>-9.4000000000000004E-3</v>
      </c>
      <c r="I255" s="81"/>
      <c r="J255" s="81"/>
      <c r="K255" s="81"/>
      <c r="L255" s="81"/>
      <c r="M255" s="81"/>
      <c r="N255" s="81"/>
      <c r="O255" s="81"/>
      <c r="P255" s="81"/>
    </row>
    <row r="256" spans="1:16">
      <c r="A256" s="78">
        <f t="shared" si="4"/>
        <v>41486</v>
      </c>
      <c r="B256" s="87">
        <v>6.0000000000000001E-3</v>
      </c>
      <c r="C256" s="87">
        <v>-7.6E-3</v>
      </c>
      <c r="D256" s="87">
        <v>0.01</v>
      </c>
      <c r="E256" s="87">
        <v>1.49E-2</v>
      </c>
      <c r="F256" s="87">
        <v>6.7000000000000002E-3</v>
      </c>
      <c r="G256" s="87">
        <v>1.6000000000000001E-3</v>
      </c>
      <c r="H256" s="87">
        <v>2.1499999999999998E-2</v>
      </c>
      <c r="I256" s="81"/>
      <c r="J256" s="81"/>
      <c r="K256" s="81"/>
      <c r="L256" s="81"/>
      <c r="M256" s="81"/>
      <c r="N256" s="81"/>
      <c r="O256" s="81"/>
      <c r="P256" s="8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23"/>
  <sheetViews>
    <sheetView zoomScale="85" zoomScaleNormal="85" workbookViewId="0">
      <selection activeCell="B4" sqref="B4"/>
    </sheetView>
  </sheetViews>
  <sheetFormatPr defaultRowHeight="12.75"/>
  <cols>
    <col min="1" max="1" width="19" bestFit="1" customWidth="1"/>
    <col min="2" max="8" width="11.28515625" customWidth="1"/>
  </cols>
  <sheetData>
    <row r="1" spans="1:13" ht="18">
      <c r="A1" s="69" t="s">
        <v>46</v>
      </c>
    </row>
    <row r="3" spans="1:13" ht="15">
      <c r="A3" t="s">
        <v>45</v>
      </c>
      <c r="B3" s="71">
        <v>253</v>
      </c>
      <c r="H3" s="77"/>
    </row>
    <row r="4" spans="1:13">
      <c r="A4" t="s">
        <v>44</v>
      </c>
      <c r="B4">
        <f ca="1">ROWS(Manager_Returns)</f>
        <v>253</v>
      </c>
    </row>
    <row r="6" spans="1:13" s="57" customFormat="1" ht="38.25">
      <c r="B6" s="70" t="str">
        <f t="shared" ref="B6:H6" ca="1" si="0">Manager_Names</f>
        <v>Convertible Arbitrage</v>
      </c>
      <c r="C6" s="70" t="str">
        <f t="shared" ca="1" si="0"/>
        <v>CTA Global</v>
      </c>
      <c r="D6" s="70" t="str">
        <f t="shared" ca="1" si="0"/>
        <v>Equity Market Neutral</v>
      </c>
      <c r="E6" s="70" t="str">
        <f t="shared" ca="1" si="0"/>
        <v>Event Driven</v>
      </c>
      <c r="F6" s="70" t="str">
        <f t="shared" ca="1" si="0"/>
        <v>Fixed Income Arbitrage</v>
      </c>
      <c r="G6" s="70" t="str">
        <f t="shared" ca="1" si="0"/>
        <v>Global Macro</v>
      </c>
      <c r="H6" s="70" t="str">
        <f t="shared" ca="1" si="0"/>
        <v>Long/Short Equity</v>
      </c>
      <c r="I6" s="70"/>
      <c r="J6" s="70"/>
      <c r="K6" s="70"/>
      <c r="L6" s="70"/>
      <c r="M6" s="70"/>
    </row>
    <row r="7" spans="1:13">
      <c r="A7" t="str">
        <f ca="1">B6</f>
        <v>Convertible Arbitrage</v>
      </c>
      <c r="B7" s="68">
        <f ca="1">CORREL(INDEX(Manager_Returns,ROWS(Manager_Returns)-$B$3+1, MATCH(B$6,Manager_Names,0)):INDEX(Manager_Returns, ROWS(Manager_Returns),MATCH(B$6,Manager_Names,0)), INDEX(Manager_Returns,ROWS(Manager_Returns)-$B$3+1, MATCH($A7,Manager_Names,0)):INDEX(Manager_Returns, ROWS(Manager_Returns),MATCH($A7,Manager_Names,0)))</f>
        <v>1</v>
      </c>
      <c r="C7" s="68">
        <f ca="1">CORREL(INDEX(Manager_Returns,ROWS(Manager_Returns)-$B$3+1, MATCH(C$6,Manager_Names,0)):INDEX(Manager_Returns, ROWS(Manager_Returns),MATCH(C$6,Manager_Names,0)), INDEX(Manager_Returns,ROWS(Manager_Returns)-$B$3+1, MATCH($A7,Manager_Names,0)):INDEX(Manager_Returns, ROWS(Manager_Returns),MATCH($A7,Manager_Names,0)))</f>
        <v>-1.9285139448338928E-2</v>
      </c>
      <c r="D7" s="68">
        <f ca="1">CORREL(INDEX(Manager_Returns,ROWS(Manager_Returns)-$B$3+1, MATCH(D$6,Manager_Names,0)):INDEX(Manager_Returns, ROWS(Manager_Returns),MATCH(D$6,Manager_Names,0)), INDEX(Manager_Returns,ROWS(Manager_Returns)-$B$3+1, MATCH($A7,Manager_Names,0)):INDEX(Manager_Returns, ROWS(Manager_Returns),MATCH($A7,Manager_Names,0)))</f>
        <v>0.51248352450703138</v>
      </c>
      <c r="E7" s="68">
        <f ca="1">CORREL(INDEX(Manager_Returns,ROWS(Manager_Returns)-$B$3+1, MATCH(E$6,Manager_Names,0)):INDEX(Manager_Returns, ROWS(Manager_Returns),MATCH(E$6,Manager_Names,0)), INDEX(Manager_Returns,ROWS(Manager_Returns)-$B$3+1, MATCH($A7,Manager_Names,0)):INDEX(Manager_Returns, ROWS(Manager_Returns),MATCH($A7,Manager_Names,0)))</f>
        <v>0.72387767278373083</v>
      </c>
      <c r="F7" s="68">
        <f ca="1">CORREL(INDEX(Manager_Returns,ROWS(Manager_Returns)-$B$3+1, MATCH(F$6,Manager_Names,0)):INDEX(Manager_Returns, ROWS(Manager_Returns),MATCH(F$6,Manager_Names,0)), INDEX(Manager_Returns,ROWS(Manager_Returns)-$B$3+1, MATCH($A7,Manager_Names,0)):INDEX(Manager_Returns, ROWS(Manager_Returns),MATCH($A7,Manager_Names,0)))</f>
        <v>0.77740931191455342</v>
      </c>
      <c r="G7" s="68">
        <f ca="1">CORREL(INDEX(Manager_Returns,ROWS(Manager_Returns)-$B$3+1, MATCH(G$6,Manager_Names,0)):INDEX(Manager_Returns, ROWS(Manager_Returns),MATCH(G$6,Manager_Names,0)), INDEX(Manager_Returns,ROWS(Manager_Returns)-$B$3+1, MATCH($A7,Manager_Names,0)):INDEX(Manager_Returns, ROWS(Manager_Returns),MATCH($A7,Manager_Names,0)))</f>
        <v>0.40595906941231286</v>
      </c>
      <c r="H7" s="68">
        <f ca="1">CORREL(INDEX(Manager_Returns,ROWS(Manager_Returns)-$B$3+1, MATCH(H$6,Manager_Names,0)):INDEX(Manager_Returns, ROWS(Manager_Returns),MATCH(H$6,Manager_Names,0)), INDEX(Manager_Returns,ROWS(Manager_Returns)-$B$3+1, MATCH($A7,Manager_Names,0)):INDEX(Manager_Returns, ROWS(Manager_Returns),MATCH($A7,Manager_Names,0)))</f>
        <v>0.5943981699072648</v>
      </c>
    </row>
    <row r="8" spans="1:13">
      <c r="A8" t="str">
        <f ca="1">C6</f>
        <v>CTA Global</v>
      </c>
      <c r="B8" s="68">
        <f ca="1">CORREL(INDEX(Manager_Returns,ROWS(Manager_Returns)-$B$3+1, MATCH(B$6,Manager_Names,0)):INDEX(Manager_Returns, ROWS(Manager_Returns),MATCH(B$6,Manager_Names,0)), INDEX(Manager_Returns,ROWS(Manager_Returns)-$B$3+1, MATCH($A8,Manager_Names,0)):INDEX(Manager_Returns, ROWS(Manager_Returns),MATCH($A8,Manager_Names,0)))</f>
        <v>-1.9285139448338928E-2</v>
      </c>
      <c r="C8" s="68">
        <f ca="1">CORREL(INDEX(Manager_Returns,ROWS(Manager_Returns)-$B$3+1, MATCH(C$6,Manager_Names,0)):INDEX(Manager_Returns, ROWS(Manager_Returns),MATCH(C$6,Manager_Names,0)), INDEX(Manager_Returns,ROWS(Manager_Returns)-$B$3+1, MATCH($A8,Manager_Names,0)):INDEX(Manager_Returns, ROWS(Manager_Returns),MATCH($A8,Manager_Names,0)))</f>
        <v>0.99999999999999978</v>
      </c>
      <c r="D8" s="68">
        <f ca="1">CORREL(INDEX(Manager_Returns,ROWS(Manager_Returns)-$B$3+1, MATCH(D$6,Manager_Names,0)):INDEX(Manager_Returns, ROWS(Manager_Returns),MATCH(D$6,Manager_Names,0)), INDEX(Manager_Returns,ROWS(Manager_Returns)-$B$3+1, MATCH($A8,Manager_Names,0)):INDEX(Manager_Returns, ROWS(Manager_Returns),MATCH($A8,Manager_Names,0)))</f>
        <v>0.18092125011942101</v>
      </c>
      <c r="E8" s="68">
        <f ca="1">CORREL(INDEX(Manager_Returns,ROWS(Manager_Returns)-$B$3+1, MATCH(E$6,Manager_Names,0)):INDEX(Manager_Returns, ROWS(Manager_Returns),MATCH(E$6,Manager_Names,0)), INDEX(Manager_Returns,ROWS(Manager_Returns)-$B$3+1, MATCH($A8,Manager_Names,0)):INDEX(Manager_Returns, ROWS(Manager_Returns),MATCH($A8,Manager_Names,0)))</f>
        <v>4.467379640619956E-3</v>
      </c>
      <c r="F8" s="68">
        <f ca="1">CORREL(INDEX(Manager_Returns,ROWS(Manager_Returns)-$B$3+1, MATCH(F$6,Manager_Names,0)):INDEX(Manager_Returns, ROWS(Manager_Returns),MATCH(F$6,Manager_Names,0)), INDEX(Manager_Returns,ROWS(Manager_Returns)-$B$3+1, MATCH($A8,Manager_Names,0)):INDEX(Manager_Returns, ROWS(Manager_Returns),MATCH($A8,Manager_Names,0)))</f>
        <v>1.7086434170097819E-2</v>
      </c>
      <c r="G8" s="68">
        <f ca="1">CORREL(INDEX(Manager_Returns,ROWS(Manager_Returns)-$B$3+1, MATCH(G$6,Manager_Names,0)):INDEX(Manager_Returns, ROWS(Manager_Returns),MATCH(G$6,Manager_Names,0)), INDEX(Manager_Returns,ROWS(Manager_Returns)-$B$3+1, MATCH($A8,Manager_Names,0)):INDEX(Manager_Returns, ROWS(Manager_Returns),MATCH($A8,Manager_Names,0)))</f>
        <v>0.52824285399506832</v>
      </c>
      <c r="H8" s="68">
        <f ca="1">CORREL(INDEX(Manager_Returns,ROWS(Manager_Returns)-$B$3+1, MATCH(H$6,Manager_Names,0)):INDEX(Manager_Returns, ROWS(Manager_Returns),MATCH(H$6,Manager_Names,0)), INDEX(Manager_Returns,ROWS(Manager_Returns)-$B$3+1, MATCH($A8,Manager_Names,0)):INDEX(Manager_Returns, ROWS(Manager_Returns),MATCH($A8,Manager_Names,0)))</f>
        <v>8.543951155621704E-2</v>
      </c>
    </row>
    <row r="9" spans="1:13">
      <c r="A9" t="str">
        <f ca="1">D6</f>
        <v>Equity Market Neutral</v>
      </c>
      <c r="B9" s="68">
        <f ca="1">CORREL(INDEX(Manager_Returns,ROWS(Manager_Returns)-$B$3+1, MATCH(B$6,Manager_Names,0)):INDEX(Manager_Returns, ROWS(Manager_Returns),MATCH(B$6,Manager_Names,0)), INDEX(Manager_Returns,ROWS(Manager_Returns)-$B$3+1, MATCH($A9,Manager_Names,0)):INDEX(Manager_Returns, ROWS(Manager_Returns),MATCH($A9,Manager_Names,0)))</f>
        <v>0.51248352450703138</v>
      </c>
      <c r="C9" s="68">
        <f ca="1">CORREL(INDEX(Manager_Returns,ROWS(Manager_Returns)-$B$3+1, MATCH(C$6,Manager_Names,0)):INDEX(Manager_Returns, ROWS(Manager_Returns),MATCH(C$6,Manager_Names,0)), INDEX(Manager_Returns,ROWS(Manager_Returns)-$B$3+1, MATCH($A9,Manager_Names,0)):INDEX(Manager_Returns, ROWS(Manager_Returns),MATCH($A9,Manager_Names,0)))</f>
        <v>0.18092125011942101</v>
      </c>
      <c r="D9" s="68">
        <f ca="1">CORREL(INDEX(Manager_Returns,ROWS(Manager_Returns)-$B$3+1, MATCH(D$6,Manager_Names,0)):INDEX(Manager_Returns, ROWS(Manager_Returns),MATCH(D$6,Manager_Names,0)), INDEX(Manager_Returns,ROWS(Manager_Returns)-$B$3+1, MATCH($A9,Manager_Names,0)):INDEX(Manager_Returns, ROWS(Manager_Returns),MATCH($A9,Manager_Names,0)))</f>
        <v>1</v>
      </c>
      <c r="E9" s="68">
        <f ca="1">CORREL(INDEX(Manager_Returns,ROWS(Manager_Returns)-$B$3+1, MATCH(E$6,Manager_Names,0)):INDEX(Manager_Returns, ROWS(Manager_Returns),MATCH(E$6,Manager_Names,0)), INDEX(Manager_Returns,ROWS(Manager_Returns)-$B$3+1, MATCH($A9,Manager_Names,0)):INDEX(Manager_Returns, ROWS(Manager_Returns),MATCH($A9,Manager_Names,0)))</f>
        <v>0.66781033143225221</v>
      </c>
      <c r="F9" s="68">
        <f ca="1">CORREL(INDEX(Manager_Returns,ROWS(Manager_Returns)-$B$3+1, MATCH(F$6,Manager_Names,0)):INDEX(Manager_Returns, ROWS(Manager_Returns),MATCH(F$6,Manager_Names,0)), INDEX(Manager_Returns,ROWS(Manager_Returns)-$B$3+1, MATCH($A9,Manager_Names,0)):INDEX(Manager_Returns, ROWS(Manager_Returns),MATCH($A9,Manager_Names,0)))</f>
        <v>0.41403512599804299</v>
      </c>
      <c r="G9" s="68">
        <f ca="1">CORREL(INDEX(Manager_Returns,ROWS(Manager_Returns)-$B$3+1, MATCH(G$6,Manager_Names,0)):INDEX(Manager_Returns, ROWS(Manager_Returns),MATCH(G$6,Manager_Names,0)), INDEX(Manager_Returns,ROWS(Manager_Returns)-$B$3+1, MATCH($A9,Manager_Names,0)):INDEX(Manager_Returns, ROWS(Manager_Returns),MATCH($A9,Manager_Names,0)))</f>
        <v>0.56734215371587537</v>
      </c>
      <c r="H9" s="68">
        <f ca="1">CORREL(INDEX(Manager_Returns,ROWS(Manager_Returns)-$B$3+1, MATCH(H$6,Manager_Names,0)):INDEX(Manager_Returns, ROWS(Manager_Returns),MATCH(H$6,Manager_Names,0)), INDEX(Manager_Returns,ROWS(Manager_Returns)-$B$3+1, MATCH($A9,Manager_Names,0)):INDEX(Manager_Returns, ROWS(Manager_Returns),MATCH($A9,Manager_Names,0)))</f>
        <v>0.67800608944094076</v>
      </c>
    </row>
    <row r="10" spans="1:13">
      <c r="A10" t="str">
        <f ca="1">E6</f>
        <v>Event Driven</v>
      </c>
      <c r="B10" s="68">
        <f ca="1">CORREL(INDEX(Manager_Returns,ROWS(Manager_Returns)-$B$3+1, MATCH(B$6,Manager_Names,0)):INDEX(Manager_Returns, ROWS(Manager_Returns),MATCH(B$6,Manager_Names,0)), INDEX(Manager_Returns,ROWS(Manager_Returns)-$B$3+1, MATCH($A10,Manager_Names,0)):INDEX(Manager_Returns, ROWS(Manager_Returns),MATCH($A10,Manager_Names,0)))</f>
        <v>0.72387767278373083</v>
      </c>
      <c r="C10" s="68">
        <f ca="1">CORREL(INDEX(Manager_Returns,ROWS(Manager_Returns)-$B$3+1, MATCH(C$6,Manager_Names,0)):INDEX(Manager_Returns, ROWS(Manager_Returns),MATCH(C$6,Manager_Names,0)), INDEX(Manager_Returns,ROWS(Manager_Returns)-$B$3+1, MATCH($A10,Manager_Names,0)):INDEX(Manager_Returns, ROWS(Manager_Returns),MATCH($A10,Manager_Names,0)))</f>
        <v>4.467379640619956E-3</v>
      </c>
      <c r="D10" s="68">
        <f ca="1">CORREL(INDEX(Manager_Returns,ROWS(Manager_Returns)-$B$3+1, MATCH(D$6,Manager_Names,0)):INDEX(Manager_Returns, ROWS(Manager_Returns),MATCH(D$6,Manager_Names,0)), INDEX(Manager_Returns,ROWS(Manager_Returns)-$B$3+1, MATCH($A10,Manager_Names,0)):INDEX(Manager_Returns, ROWS(Manager_Returns),MATCH($A10,Manager_Names,0)))</f>
        <v>0.66781033143225221</v>
      </c>
      <c r="E10" s="68">
        <f ca="1">CORREL(INDEX(Manager_Returns,ROWS(Manager_Returns)-$B$3+1, MATCH(E$6,Manager_Names,0)):INDEX(Manager_Returns, ROWS(Manager_Returns),MATCH(E$6,Manager_Names,0)), INDEX(Manager_Returns,ROWS(Manager_Returns)-$B$3+1, MATCH($A10,Manager_Names,0)):INDEX(Manager_Returns, ROWS(Manager_Returns),MATCH($A10,Manager_Names,0)))</f>
        <v>1</v>
      </c>
      <c r="F10" s="68">
        <f ca="1">CORREL(INDEX(Manager_Returns,ROWS(Manager_Returns)-$B$3+1, MATCH(F$6,Manager_Names,0)):INDEX(Manager_Returns, ROWS(Manager_Returns),MATCH(F$6,Manager_Names,0)), INDEX(Manager_Returns,ROWS(Manager_Returns)-$B$3+1, MATCH($A10,Manager_Names,0)):INDEX(Manager_Returns, ROWS(Manager_Returns),MATCH($A10,Manager_Names,0)))</f>
        <v>0.58939015146919405</v>
      </c>
      <c r="G10" s="68">
        <f ca="1">CORREL(INDEX(Manager_Returns,ROWS(Manager_Returns)-$B$3+1, MATCH(G$6,Manager_Names,0)):INDEX(Manager_Returns, ROWS(Manager_Returns),MATCH(G$6,Manager_Names,0)), INDEX(Manager_Returns,ROWS(Manager_Returns)-$B$3+1, MATCH($A10,Manager_Names,0)):INDEX(Manager_Returns, ROWS(Manager_Returns),MATCH($A10,Manager_Names,0)))</f>
        <v>0.62654990457614324</v>
      </c>
      <c r="H10" s="68">
        <f ca="1">CORREL(INDEX(Manager_Returns,ROWS(Manager_Returns)-$B$3+1, MATCH(H$6,Manager_Names,0)):INDEX(Manager_Returns, ROWS(Manager_Returns),MATCH(H$6,Manager_Names,0)), INDEX(Manager_Returns,ROWS(Manager_Returns)-$B$3+1, MATCH($A10,Manager_Names,0)):INDEX(Manager_Returns, ROWS(Manager_Returns),MATCH($A10,Manager_Names,0)))</f>
        <v>0.89093692149586046</v>
      </c>
    </row>
    <row r="11" spans="1:13">
      <c r="A11" t="str">
        <f ca="1">F6</f>
        <v>Fixed Income Arbitrage</v>
      </c>
      <c r="B11" s="68">
        <f ca="1">CORREL(INDEX(Manager_Returns,ROWS(Manager_Returns)-$B$3+1, MATCH(B$6,Manager_Names,0)):INDEX(Manager_Returns, ROWS(Manager_Returns),MATCH(B$6,Manager_Names,0)), INDEX(Manager_Returns,ROWS(Manager_Returns)-$B$3+1, MATCH($A11,Manager_Names,0)):INDEX(Manager_Returns, ROWS(Manager_Returns),MATCH($A11,Manager_Names,0)))</f>
        <v>0.77740931191455342</v>
      </c>
      <c r="C11" s="68">
        <f ca="1">CORREL(INDEX(Manager_Returns,ROWS(Manager_Returns)-$B$3+1, MATCH(C$6,Manager_Names,0)):INDEX(Manager_Returns, ROWS(Manager_Returns),MATCH(C$6,Manager_Names,0)), INDEX(Manager_Returns,ROWS(Manager_Returns)-$B$3+1, MATCH($A11,Manager_Names,0)):INDEX(Manager_Returns, ROWS(Manager_Returns),MATCH($A11,Manager_Names,0)))</f>
        <v>1.7086434170097819E-2</v>
      </c>
      <c r="D11" s="68">
        <f ca="1">CORREL(INDEX(Manager_Returns,ROWS(Manager_Returns)-$B$3+1, MATCH(D$6,Manager_Names,0)):INDEX(Manager_Returns, ROWS(Manager_Returns),MATCH(D$6,Manager_Names,0)), INDEX(Manager_Returns,ROWS(Manager_Returns)-$B$3+1, MATCH($A11,Manager_Names,0)):INDEX(Manager_Returns, ROWS(Manager_Returns),MATCH($A11,Manager_Names,0)))</f>
        <v>0.41403512599804299</v>
      </c>
      <c r="E11" s="68">
        <f ca="1">CORREL(INDEX(Manager_Returns,ROWS(Manager_Returns)-$B$3+1, MATCH(E$6,Manager_Names,0)):INDEX(Manager_Returns, ROWS(Manager_Returns),MATCH(E$6,Manager_Names,0)), INDEX(Manager_Returns,ROWS(Manager_Returns)-$B$3+1, MATCH($A11,Manager_Names,0)):INDEX(Manager_Returns, ROWS(Manager_Returns),MATCH($A11,Manager_Names,0)))</f>
        <v>0.58939015146919405</v>
      </c>
      <c r="F11" s="68">
        <f ca="1">CORREL(INDEX(Manager_Returns,ROWS(Manager_Returns)-$B$3+1, MATCH(F$6,Manager_Names,0)):INDEX(Manager_Returns, ROWS(Manager_Returns),MATCH(F$6,Manager_Names,0)), INDEX(Manager_Returns,ROWS(Manager_Returns)-$B$3+1, MATCH($A11,Manager_Names,0)):INDEX(Manager_Returns, ROWS(Manager_Returns),MATCH($A11,Manager_Names,0)))</f>
        <v>1</v>
      </c>
      <c r="G11" s="68">
        <f ca="1">CORREL(INDEX(Manager_Returns,ROWS(Manager_Returns)-$B$3+1, MATCH(G$6,Manager_Names,0)):INDEX(Manager_Returns, ROWS(Manager_Returns),MATCH(G$6,Manager_Names,0)), INDEX(Manager_Returns,ROWS(Manager_Returns)-$B$3+1, MATCH($A11,Manager_Names,0)):INDEX(Manager_Returns, ROWS(Manager_Returns),MATCH($A11,Manager_Names,0)))</f>
        <v>0.43778332409068665</v>
      </c>
      <c r="H11" s="68">
        <f ca="1">CORREL(INDEX(Manager_Returns,ROWS(Manager_Returns)-$B$3+1, MATCH(H$6,Manager_Names,0)):INDEX(Manager_Returns, ROWS(Manager_Returns),MATCH(H$6,Manager_Names,0)), INDEX(Manager_Returns,ROWS(Manager_Returns)-$B$3+1, MATCH($A11,Manager_Names,0)):INDEX(Manager_Returns, ROWS(Manager_Returns),MATCH($A11,Manager_Names,0)))</f>
        <v>0.44931263043355063</v>
      </c>
    </row>
    <row r="12" spans="1:13">
      <c r="A12" t="str">
        <f ca="1">G6</f>
        <v>Global Macro</v>
      </c>
      <c r="B12" s="68">
        <f ca="1">CORREL(INDEX(Manager_Returns,ROWS(Manager_Returns)-$B$3+1, MATCH(B$6,Manager_Names,0)):INDEX(Manager_Returns, ROWS(Manager_Returns),MATCH(B$6,Manager_Names,0)), INDEX(Manager_Returns,ROWS(Manager_Returns)-$B$3+1, MATCH($A12,Manager_Names,0)):INDEX(Manager_Returns, ROWS(Manager_Returns),MATCH($A12,Manager_Names,0)))</f>
        <v>0.40595906941231286</v>
      </c>
      <c r="C12" s="68">
        <f ca="1">CORREL(INDEX(Manager_Returns,ROWS(Manager_Returns)-$B$3+1, MATCH(C$6,Manager_Names,0)):INDEX(Manager_Returns, ROWS(Manager_Returns),MATCH(C$6,Manager_Names,0)), INDEX(Manager_Returns,ROWS(Manager_Returns)-$B$3+1, MATCH($A12,Manager_Names,0)):INDEX(Manager_Returns, ROWS(Manager_Returns),MATCH($A12,Manager_Names,0)))</f>
        <v>0.52824285399506832</v>
      </c>
      <c r="D12" s="68">
        <f ca="1">CORREL(INDEX(Manager_Returns,ROWS(Manager_Returns)-$B$3+1, MATCH(D$6,Manager_Names,0)):INDEX(Manager_Returns, ROWS(Manager_Returns),MATCH(D$6,Manager_Names,0)), INDEX(Manager_Returns,ROWS(Manager_Returns)-$B$3+1, MATCH($A12,Manager_Names,0)):INDEX(Manager_Returns, ROWS(Manager_Returns),MATCH($A12,Manager_Names,0)))</f>
        <v>0.56734215371587537</v>
      </c>
      <c r="E12" s="68">
        <f ca="1">CORREL(INDEX(Manager_Returns,ROWS(Manager_Returns)-$B$3+1, MATCH(E$6,Manager_Names,0)):INDEX(Manager_Returns, ROWS(Manager_Returns),MATCH(E$6,Manager_Names,0)), INDEX(Manager_Returns,ROWS(Manager_Returns)-$B$3+1, MATCH($A12,Manager_Names,0)):INDEX(Manager_Returns, ROWS(Manager_Returns),MATCH($A12,Manager_Names,0)))</f>
        <v>0.62654990457614324</v>
      </c>
      <c r="F12" s="68">
        <f ca="1">CORREL(INDEX(Manager_Returns,ROWS(Manager_Returns)-$B$3+1, MATCH(F$6,Manager_Names,0)):INDEX(Manager_Returns, ROWS(Manager_Returns),MATCH(F$6,Manager_Names,0)), INDEX(Manager_Returns,ROWS(Manager_Returns)-$B$3+1, MATCH($A12,Manager_Names,0)):INDEX(Manager_Returns, ROWS(Manager_Returns),MATCH($A12,Manager_Names,0)))</f>
        <v>0.43778332409068665</v>
      </c>
      <c r="G12" s="68">
        <f ca="1">CORREL(INDEX(Manager_Returns,ROWS(Manager_Returns)-$B$3+1, MATCH(G$6,Manager_Names,0)):INDEX(Manager_Returns, ROWS(Manager_Returns),MATCH(G$6,Manager_Names,0)), INDEX(Manager_Returns,ROWS(Manager_Returns)-$B$3+1, MATCH($A12,Manager_Names,0)):INDEX(Manager_Returns, ROWS(Manager_Returns),MATCH($A12,Manager_Names,0)))</f>
        <v>1</v>
      </c>
      <c r="H12" s="68">
        <f ca="1">CORREL(INDEX(Manager_Returns,ROWS(Manager_Returns)-$B$3+1, MATCH(H$6,Manager_Names,0)):INDEX(Manager_Returns, ROWS(Manager_Returns),MATCH(H$6,Manager_Names,0)), INDEX(Manager_Returns,ROWS(Manager_Returns)-$B$3+1, MATCH($A12,Manager_Names,0)):INDEX(Manager_Returns, ROWS(Manager_Returns),MATCH($A12,Manager_Names,0)))</f>
        <v>0.71625167332343864</v>
      </c>
    </row>
    <row r="13" spans="1:13">
      <c r="A13" t="str">
        <f ca="1">H6</f>
        <v>Long/Short Equity</v>
      </c>
      <c r="B13" s="68">
        <f ca="1">CORREL(INDEX(Manager_Returns,ROWS(Manager_Returns)-$B$3+1, MATCH(B$6,Manager_Names,0)):INDEX(Manager_Returns, ROWS(Manager_Returns),MATCH(B$6,Manager_Names,0)), INDEX(Manager_Returns,ROWS(Manager_Returns)-$B$3+1, MATCH($A13,Manager_Names,0)):INDEX(Manager_Returns, ROWS(Manager_Returns),MATCH($A13,Manager_Names,0)))</f>
        <v>0.5943981699072648</v>
      </c>
      <c r="C13" s="68">
        <f ca="1">CORREL(INDEX(Manager_Returns,ROWS(Manager_Returns)-$B$3+1, MATCH(C$6,Manager_Names,0)):INDEX(Manager_Returns, ROWS(Manager_Returns),MATCH(C$6,Manager_Names,0)), INDEX(Manager_Returns,ROWS(Manager_Returns)-$B$3+1, MATCH($A13,Manager_Names,0)):INDEX(Manager_Returns, ROWS(Manager_Returns),MATCH($A13,Manager_Names,0)))</f>
        <v>8.543951155621704E-2</v>
      </c>
      <c r="D13" s="68">
        <f ca="1">CORREL(INDEX(Manager_Returns,ROWS(Manager_Returns)-$B$3+1, MATCH(D$6,Manager_Names,0)):INDEX(Manager_Returns, ROWS(Manager_Returns),MATCH(D$6,Manager_Names,0)), INDEX(Manager_Returns,ROWS(Manager_Returns)-$B$3+1, MATCH($A13,Manager_Names,0)):INDEX(Manager_Returns, ROWS(Manager_Returns),MATCH($A13,Manager_Names,0)))</f>
        <v>0.67800608944094076</v>
      </c>
      <c r="E13" s="68">
        <f ca="1">CORREL(INDEX(Manager_Returns,ROWS(Manager_Returns)-$B$3+1, MATCH(E$6,Manager_Names,0)):INDEX(Manager_Returns, ROWS(Manager_Returns),MATCH(E$6,Manager_Names,0)), INDEX(Manager_Returns,ROWS(Manager_Returns)-$B$3+1, MATCH($A13,Manager_Names,0)):INDEX(Manager_Returns, ROWS(Manager_Returns),MATCH($A13,Manager_Names,0)))</f>
        <v>0.89093692149586046</v>
      </c>
      <c r="F13" s="68">
        <f ca="1">CORREL(INDEX(Manager_Returns,ROWS(Manager_Returns)-$B$3+1, MATCH(F$6,Manager_Names,0)):INDEX(Manager_Returns, ROWS(Manager_Returns),MATCH(F$6,Manager_Names,0)), INDEX(Manager_Returns,ROWS(Manager_Returns)-$B$3+1, MATCH($A13,Manager_Names,0)):INDEX(Manager_Returns, ROWS(Manager_Returns),MATCH($A13,Manager_Names,0)))</f>
        <v>0.44931263043355063</v>
      </c>
      <c r="G13" s="68">
        <f ca="1">CORREL(INDEX(Manager_Returns,ROWS(Manager_Returns)-$B$3+1, MATCH(G$6,Manager_Names,0)):INDEX(Manager_Returns, ROWS(Manager_Returns),MATCH(G$6,Manager_Names,0)), INDEX(Manager_Returns,ROWS(Manager_Returns)-$B$3+1, MATCH($A13,Manager_Names,0)):INDEX(Manager_Returns, ROWS(Manager_Returns),MATCH($A13,Manager_Names,0)))</f>
        <v>0.71625167332343864</v>
      </c>
      <c r="H13" s="68">
        <f ca="1">CORREL(INDEX(Manager_Returns,ROWS(Manager_Returns)-$B$3+1, MATCH(H$6,Manager_Names,0)):INDEX(Manager_Returns, ROWS(Manager_Returns),MATCH(H$6,Manager_Names,0)), INDEX(Manager_Returns,ROWS(Manager_Returns)-$B$3+1, MATCH($A13,Manager_Names,0)):INDEX(Manager_Returns, ROWS(Manager_Returns),MATCH($A13,Manager_Names,0)))</f>
        <v>0.99999999999999989</v>
      </c>
    </row>
    <row r="208" spans="4:4">
      <c r="D208" s="70"/>
    </row>
    <row r="209" spans="4:4">
      <c r="D209" s="68"/>
    </row>
    <row r="210" spans="4:4">
      <c r="D210" s="68"/>
    </row>
    <row r="211" spans="4:4">
      <c r="D211" s="68"/>
    </row>
    <row r="212" spans="4:4">
      <c r="D212" s="68"/>
    </row>
    <row r="213" spans="4:4">
      <c r="D213" s="68"/>
    </row>
    <row r="214" spans="4:4">
      <c r="D214" s="68"/>
    </row>
    <row r="215" spans="4:4">
      <c r="D215" s="68"/>
    </row>
    <row r="216" spans="4:4">
      <c r="D216" s="68"/>
    </row>
    <row r="217" spans="4:4">
      <c r="D217" s="68"/>
    </row>
    <row r="218" spans="4:4">
      <c r="D218" s="68"/>
    </row>
    <row r="219" spans="4:4">
      <c r="D219" s="68"/>
    </row>
    <row r="220" spans="4:4">
      <c r="D220" s="68"/>
    </row>
    <row r="221" spans="4:4">
      <c r="D221" s="68"/>
    </row>
    <row r="222" spans="4:4">
      <c r="D222" s="68"/>
    </row>
    <row r="223" spans="4:4">
      <c r="D223" s="68"/>
    </row>
  </sheetData>
  <conditionalFormatting sqref="D209:D223 B7:H13">
    <cfRule type="colorScale" priority="1">
      <colorScale>
        <cfvo type="num" val="-1"/>
        <cfvo type="num" val="0.5"/>
        <cfvo type="num" val="1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"/>
  <sheetViews>
    <sheetView zoomScale="85" zoomScaleNormal="85" workbookViewId="0">
      <selection activeCell="B8" sqref="B8:H8"/>
    </sheetView>
  </sheetViews>
  <sheetFormatPr defaultRowHeight="12.75"/>
  <cols>
    <col min="1" max="1" width="22" bestFit="1" customWidth="1"/>
    <col min="2" max="8" width="11.7109375" customWidth="1"/>
  </cols>
  <sheetData>
    <row r="1" spans="1:8" ht="18">
      <c r="A1" s="69" t="s">
        <v>49</v>
      </c>
    </row>
    <row r="3" spans="1:8" ht="15">
      <c r="A3" t="s">
        <v>47</v>
      </c>
      <c r="B3" s="71">
        <v>253</v>
      </c>
    </row>
    <row r="4" spans="1:8">
      <c r="A4" t="s">
        <v>48</v>
      </c>
      <c r="B4">
        <f ca="1">ROWS(Manager_Returns)</f>
        <v>253</v>
      </c>
    </row>
    <row r="5" spans="1:8" s="57" customFormat="1" ht="38.25">
      <c r="B5" s="70" t="str">
        <f t="shared" ref="B5:H5" ca="1" si="0">Manager_Names</f>
        <v>Convertible Arbitrage</v>
      </c>
      <c r="C5" s="70" t="str">
        <f t="shared" ca="1" si="0"/>
        <v>CTA Global</v>
      </c>
      <c r="D5" s="70" t="str">
        <f t="shared" ca="1" si="0"/>
        <v>Equity Market Neutral</v>
      </c>
      <c r="E5" s="70" t="str">
        <f t="shared" ca="1" si="0"/>
        <v>Event Driven</v>
      </c>
      <c r="F5" s="70" t="str">
        <f t="shared" ca="1" si="0"/>
        <v>Fixed Income Arbitrage</v>
      </c>
      <c r="G5" s="70" t="str">
        <f t="shared" ca="1" si="0"/>
        <v>Global Macro</v>
      </c>
      <c r="H5" s="70" t="str">
        <f t="shared" ca="1" si="0"/>
        <v>Long/Short Equity</v>
      </c>
    </row>
    <row r="6" spans="1:8">
      <c r="A6" s="55" t="s">
        <v>39</v>
      </c>
      <c r="B6" s="72">
        <f t="array" aca="1" ref="B6" ca="1">12*(GEOMEAN(1+INDEX(Manager_Returns,ROWS(Manager_Returns)-$B$3+1, MATCH(B$5,Manager_Names,0)):INDEX(Manager_Returns, ROWS(Manager_Returns),MATCH(B$5,Manager_Names,0)))-1)</f>
        <v>5.9604407719630714E-2</v>
      </c>
      <c r="C6" s="72">
        <f t="array" aca="1" ref="C6" ca="1">12*(GEOMEAN(1+INDEX(Manager_Returns,ROWS(Manager_Returns)-$B$3+1, MATCH(C$5,Manager_Names,0)):INDEX(Manager_Returns, ROWS(Manager_Returns),MATCH(C$5,Manager_Names,0)))-1)</f>
        <v>4.5286706743819849E-2</v>
      </c>
      <c r="D6" s="72">
        <f t="array" aca="1" ref="D6" ca="1">12*(GEOMEAN(1+INDEX(Manager_Returns,ROWS(Manager_Returns)-$B$3+1, MATCH(D$5,Manager_Names,0)):INDEX(Manager_Returns, ROWS(Manager_Returns),MATCH(D$5,Manager_Names,0)))-1)</f>
        <v>4.9764878388166345E-2</v>
      </c>
      <c r="E6" s="72">
        <f t="array" aca="1" ref="E6" ca="1">12*(GEOMEAN(1+INDEX(Manager_Returns,ROWS(Manager_Returns)-$B$3+1, MATCH(E$5,Manager_Names,0)):INDEX(Manager_Returns, ROWS(Manager_Returns),MATCH(E$5,Manager_Names,0)))-1)</f>
        <v>6.8365786178813615E-2</v>
      </c>
      <c r="F6" s="72">
        <f t="array" aca="1" ref="F6" ca="1">12*(GEOMEAN(1+INDEX(Manager_Returns,ROWS(Manager_Returns)-$B$3+1, MATCH(F$5,Manager_Names,0)):INDEX(Manager_Returns, ROWS(Manager_Returns),MATCH(F$5,Manager_Names,0)))-1)</f>
        <v>4.5133471418993487E-2</v>
      </c>
      <c r="G6" s="72">
        <f t="array" aca="1" ref="G6" ca="1">12*(GEOMEAN(1+INDEX(Manager_Returns,ROWS(Manager_Returns)-$B$3+1, MATCH(G$5,Manager_Names,0)):INDEX(Manager_Returns, ROWS(Manager_Returns),MATCH(G$5,Manager_Names,0)))-1)</f>
        <v>6.1349985521084172E-2</v>
      </c>
      <c r="H6" s="72">
        <f t="array" aca="1" ref="H6" ca="1">12*(GEOMEAN(1+INDEX(Manager_Returns,ROWS(Manager_Returns)-$B$3+1, MATCH(H$5,Manager_Names,0)):INDEX(Manager_Returns, ROWS(Manager_Returns),MATCH(H$5,Manager_Names,0)))-1)</f>
        <v>6.5256637044452503E-2</v>
      </c>
    </row>
    <row r="7" spans="1:8">
      <c r="A7" s="55" t="s">
        <v>40</v>
      </c>
      <c r="B7" s="72">
        <f t="array" aca="1" ref="B7" ca="1">SQRT(12)*(EXP(STDEV(LN(1+INDEX(Manager_Returns,ROWS(Manager_Returns)-$B$3+1,MATCH(B$5,Manager_Names,0)):INDEX(Manager_Returns,ROWS(Manager_Returns),MATCH(B$5,Manager_Names,0)))))-1)</f>
        <v>5.9099746199851609E-2</v>
      </c>
      <c r="C7" s="72">
        <f t="array" aca="1" ref="C7" ca="1">SQRT(12)*(EXP(STDEV(LN(1+INDEX(Manager_Returns,ROWS(Manager_Returns)-$B$3+1,MATCH(C$5,Manager_Names,0)):INDEX(Manager_Returns,ROWS(Manager_Returns),MATCH(C$5,Manager_Names,0)))))-1)</f>
        <v>7.5625042185144889E-2</v>
      </c>
      <c r="D7" s="72">
        <f t="array" aca="1" ref="D7" ca="1">SQRT(12)*(EXP(STDEV(LN(1+INDEX(Manager_Returns,ROWS(Manager_Returns)-$B$3+1,MATCH(D$5,Manager_Names,0)):INDEX(Manager_Returns,ROWS(Manager_Returns),MATCH(D$5,Manager_Names,0)))))-1)</f>
        <v>2.7718882555162604E-2</v>
      </c>
      <c r="E7" s="72">
        <f t="array" aca="1" ref="E7" ca="1">SQRT(12)*(EXP(STDEV(LN(1+INDEX(Manager_Returns,ROWS(Manager_Returns)-$B$3+1,MATCH(E$5,Manager_Names,0)):INDEX(Manager_Returns,ROWS(Manager_Returns),MATCH(E$5,Manager_Names,0)))))-1)</f>
        <v>5.6521334953512373E-2</v>
      </c>
      <c r="F7" s="72">
        <f t="array" aca="1" ref="F7" ca="1">SQRT(12)*(EXP(STDEV(LN(1+INDEX(Manager_Returns,ROWS(Manager_Returns)-$B$3+1,MATCH(F$5,Manager_Names,0)):INDEX(Manager_Returns,ROWS(Manager_Returns),MATCH(F$5,Manager_Names,0)))))-1)</f>
        <v>4.147751940067574E-2</v>
      </c>
      <c r="G7" s="72">
        <f t="array" aca="1" ref="G7" ca="1">SQRT(12)*(EXP(STDEV(LN(1+INDEX(Manager_Returns,ROWS(Manager_Returns)-$B$3+1,MATCH(G$5,Manager_Names,0)):INDEX(Manager_Returns,ROWS(Manager_Returns),MATCH(G$5,Manager_Names,0)))))-1)</f>
        <v>4.960326524980456E-2</v>
      </c>
      <c r="H7" s="72">
        <f t="array" aca="1" ref="H7" ca="1">SQRT(12)*(EXP(STDEV(LN(1+INDEX(Manager_Returns,ROWS(Manager_Returns)-$B$3+1,MATCH(H$5,Manager_Names,0)):INDEX(Manager_Returns,ROWS(Manager_Returns),MATCH(H$5,Manager_Names,0)))))-1)</f>
        <v>6.7852792866423428E-2</v>
      </c>
    </row>
    <row r="8" spans="1:8">
      <c r="A8" s="55" t="s">
        <v>41</v>
      </c>
      <c r="B8" s="73">
        <f ca="1">B6/B7</f>
        <v>1.0085391486804789</v>
      </c>
      <c r="C8" s="73">
        <f t="shared" ref="C8:H8" ca="1" si="1">C6/C7</f>
        <v>0.5988321518280828</v>
      </c>
      <c r="D8" s="73">
        <f t="shared" ca="1" si="1"/>
        <v>1.7953421567096219</v>
      </c>
      <c r="E8" s="73">
        <f t="shared" ca="1" si="1"/>
        <v>1.2095571740307101</v>
      </c>
      <c r="F8" s="73">
        <f t="shared" ca="1" si="1"/>
        <v>1.0881429765121919</v>
      </c>
      <c r="G8" s="73">
        <f t="shared" ca="1" si="1"/>
        <v>1.2368134479075628</v>
      </c>
      <c r="H8" s="73">
        <f t="shared" ca="1" si="1"/>
        <v>0.96173840880681538</v>
      </c>
    </row>
    <row r="9" spans="1:8">
      <c r="A9" s="55" t="s">
        <v>42</v>
      </c>
      <c r="B9" s="74">
        <f t="array" aca="1" ref="B9" ca="1">SKEW(INDEX(Manager_Returns,ROWS(Manager_Returns)-$B$3+1,MATCH(B$5,Manager_Names,0)):INDEX(Manager_Returns,ROWS(Manager_Returns),MATCH(B$5,Manager_Names,0)))</f>
        <v>-2.6593410063640888</v>
      </c>
      <c r="C9" s="74">
        <f t="array" aca="1" ref="C9" ca="1">SKEW(INDEX(Manager_Returns,ROWS(Manager_Returns)-$B$3+1,MATCH(C$5,Manager_Names,0)):INDEX(Manager_Returns,ROWS(Manager_Returns),MATCH(C$5,Manager_Names,0)))</f>
        <v>0.1720144785750892</v>
      </c>
      <c r="D9" s="74">
        <f t="array" aca="1" ref="D9" ca="1">SKEW(INDEX(Manager_Returns,ROWS(Manager_Returns)-$B$3+1,MATCH(D$5,Manager_Names,0)):INDEX(Manager_Returns,ROWS(Manager_Returns),MATCH(D$5,Manager_Names,0)))</f>
        <v>-2.4194034507691389</v>
      </c>
      <c r="E9" s="74">
        <f t="array" aca="1" ref="E9" ca="1">SKEW(INDEX(Manager_Returns,ROWS(Manager_Returns)-$B$3+1,MATCH(E$5,Manager_Names,0)):INDEX(Manager_Returns,ROWS(Manager_Returns),MATCH(E$5,Manager_Names,0)))</f>
        <v>-1.5818831217261349</v>
      </c>
      <c r="F9" s="74">
        <f t="array" aca="1" ref="F9" ca="1">SKEW(INDEX(Manager_Returns,ROWS(Manager_Returns)-$B$3+1,MATCH(F$5,Manager_Names,0)):INDEX(Manager_Returns,ROWS(Manager_Returns),MATCH(F$5,Manager_Names,0)))</f>
        <v>-3.8008323858263027</v>
      </c>
      <c r="G9" s="74">
        <f t="array" aca="1" ref="G9" ca="1">SKEW(INDEX(Manager_Returns,ROWS(Manager_Returns)-$B$3+1,MATCH(G$5,Manager_Names,0)):INDEX(Manager_Returns,ROWS(Manager_Returns),MATCH(G$5,Manager_Names,0)))</f>
        <v>0.87098915315693115</v>
      </c>
      <c r="H9" s="74">
        <f t="array" aca="1" ref="H9" ca="1">SKEW(INDEX(Manager_Returns,ROWS(Manager_Returns)-$B$3+1,MATCH(H$5,Manager_Names,0)):INDEX(Manager_Returns,ROWS(Manager_Returns),MATCH(H$5,Manager_Names,0)))</f>
        <v>-0.41917623249362512</v>
      </c>
    </row>
    <row r="10" spans="1:8">
      <c r="A10" s="55" t="s">
        <v>43</v>
      </c>
      <c r="B10" s="74">
        <f t="array" aca="1" ref="B10" ca="1">KURT(INDEX(Manager_Returns,ROWS(Manager_Returns)-$B$3+1,MATCH(B$5,Manager_Names,0)):INDEX(Manager_Returns,ROWS(Manager_Returns),MATCH(B$5,Manager_Names,0)))</f>
        <v>17.897781220225109</v>
      </c>
      <c r="C10" s="74">
        <f t="array" aca="1" ref="C10" ca="1">KURT(INDEX(Manager_Returns,ROWS(Manager_Returns)-$B$3+1,MATCH(C$5,Manager_Names,0)):INDEX(Manager_Returns,ROWS(Manager_Returns),MATCH(C$5,Manager_Names,0)))</f>
        <v>-0.17888369208400601</v>
      </c>
      <c r="D10" s="74">
        <f t="array" aca="1" ref="D10" ca="1">KURT(INDEX(Manager_Returns,ROWS(Manager_Returns)-$B$3+1,MATCH(D$5,Manager_Names,0)):INDEX(Manager_Returns,ROWS(Manager_Returns),MATCH(D$5,Manager_Names,0)))</f>
        <v>15.83654422279702</v>
      </c>
      <c r="E10" s="74">
        <f t="array" aca="1" ref="E10" ca="1">KURT(INDEX(Manager_Returns,ROWS(Manager_Returns)-$B$3+1,MATCH(E$5,Manager_Names,0)):INDEX(Manager_Returns,ROWS(Manager_Returns),MATCH(E$5,Manager_Names,0)))</f>
        <v>5.5061669372379125</v>
      </c>
      <c r="F10" s="74">
        <f t="array" aca="1" ref="F10" ca="1">KURT(INDEX(Manager_Returns,ROWS(Manager_Returns)-$B$3+1,MATCH(F$5,Manager_Names,0)):INDEX(Manager_Returns,ROWS(Manager_Returns),MATCH(F$5,Manager_Names,0)))</f>
        <v>22.918177224033233</v>
      </c>
      <c r="G10" s="74">
        <f t="array" aca="1" ref="G10" ca="1">KURT(INDEX(Manager_Returns,ROWS(Manager_Returns)-$B$3+1,MATCH(G$5,Manager_Names,0)):INDEX(Manager_Returns,ROWS(Manager_Returns),MATCH(G$5,Manager_Names,0)))</f>
        <v>2.13828471936709</v>
      </c>
      <c r="H10" s="74">
        <f t="array" aca="1" ref="H10" ca="1">KURT(INDEX(Manager_Returns,ROWS(Manager_Returns)-$B$3+1,MATCH(H$5,Manager_Names,0)):INDEX(Manager_Returns,ROWS(Manager_Returns),MATCH(H$5,Manager_Names,0)))</f>
        <v>1.1801478677598345</v>
      </c>
    </row>
    <row r="12" spans="1:8">
      <c r="A12" s="55" t="str">
        <f>"Historical VaR ("&amp;ROUND((1-1/12)*100,1)&amp;"%)"</f>
        <v>Historical VaR (91.7%)</v>
      </c>
      <c r="B12" s="76">
        <f t="array" aca="1" ref="B12" ca="1">PERCENTILE(INDEX(Manager_Returns,ROWS(Manager_Returns)-$B$3+1,MATCH(B$5,Manager_Names,0)):INDEX(Manager_Returns,ROWS(Manager_Returns),MATCH(B$5,Manager_Names,0)),1/12)</f>
        <v>-1.295E-2</v>
      </c>
      <c r="C12" s="76">
        <f t="array" aca="1" ref="C12" ca="1">PERCENTILE(INDEX(Manager_Returns,ROWS(Manager_Returns)-$B$3+1,MATCH(C$5,Manager_Names,0)):INDEX(Manager_Returns,ROWS(Manager_Returns),MATCH(C$5,Manager_Names,0)),1/12)</f>
        <v>-2.7549999999999998E-2</v>
      </c>
      <c r="D12" s="76">
        <f t="array" aca="1" ref="D12" ca="1">PERCENTILE(INDEX(Manager_Returns,ROWS(Manager_Returns)-$B$3+1,MATCH(D$5,Manager_Names,0)):INDEX(Manager_Returns,ROWS(Manager_Returns),MATCH(D$5,Manager_Names,0)),1/12)</f>
        <v>-4.0499999999999998E-3</v>
      </c>
      <c r="E12" s="76">
        <f t="array" aca="1" ref="E12" ca="1">PERCENTILE(INDEX(Manager_Returns,ROWS(Manager_Returns)-$B$3+1,MATCH(E$5,Manager_Names,0)):INDEX(Manager_Returns,ROWS(Manager_Returns),MATCH(E$5,Manager_Names,0)),1/12)</f>
        <v>-1.41E-2</v>
      </c>
      <c r="F12" s="76">
        <f t="array" aca="1" ref="F12" ca="1">PERCENTILE(INDEX(Manager_Returns,ROWS(Manager_Returns)-$B$3+1,MATCH(F$5,Manager_Names,0)):INDEX(Manager_Returns,ROWS(Manager_Returns),MATCH(F$5,Manager_Names,0)),1/12)</f>
        <v>-4.7999999999999996E-3</v>
      </c>
      <c r="G12" s="76">
        <f t="array" aca="1" ref="G12" ca="1">PERCENTILE(INDEX(Manager_Returns,ROWS(Manager_Returns)-$B$3+1,MATCH(G$5,Manager_Names,0)):INDEX(Manager_Returns,ROWS(Manager_Returns),MATCH(G$5,Manager_Names,0)),1/12)</f>
        <v>-1.29E-2</v>
      </c>
      <c r="H12" s="76">
        <f t="array" aca="1" ref="H12" ca="1">PERCENTILE(INDEX(Manager_Returns,ROWS(Manager_Returns)-$B$3+1,MATCH(H$5,Manager_Names,0)):INDEX(Manager_Returns,ROWS(Manager_Returns),MATCH(H$5,Manager_Names,0)),1/12)</f>
        <v>-0.02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CH130"/>
  <sheetViews>
    <sheetView tabSelected="1" zoomScaleNormal="100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B5" sqref="B5"/>
    </sheetView>
  </sheetViews>
  <sheetFormatPr defaultColWidth="9.140625" defaultRowHeight="12.75" outlineLevelRow="1" outlineLevelCol="1"/>
  <cols>
    <col min="1" max="1" width="3.5703125" style="18" customWidth="1"/>
    <col min="2" max="2" width="7.28515625" style="3" customWidth="1"/>
    <col min="3" max="3" width="12.42578125" style="18" customWidth="1"/>
    <col min="4" max="4" width="7.7109375" style="3" customWidth="1"/>
    <col min="5" max="5" width="7.28515625" style="3" customWidth="1"/>
    <col min="6" max="7" width="5.7109375" style="3" customWidth="1"/>
    <col min="8" max="8" width="5.85546875" style="3" customWidth="1"/>
    <col min="9" max="15" width="5.42578125" style="3" customWidth="1"/>
    <col min="16" max="38" width="5.42578125" style="3" hidden="1" customWidth="1" outlineLevel="1"/>
    <col min="39" max="39" width="2.7109375" style="3" customWidth="1" collapsed="1"/>
    <col min="40" max="68" width="2.7109375" style="3" hidden="1" customWidth="1" outlineLevel="1"/>
    <col min="69" max="69" width="4.42578125" style="3" hidden="1" customWidth="1" outlineLevel="1"/>
    <col min="70" max="70" width="2.7109375" style="3" hidden="1" customWidth="1" outlineLevel="1"/>
    <col min="71" max="71" width="8.42578125" style="3" customWidth="1" collapsed="1"/>
    <col min="72" max="72" width="2.140625" style="3" customWidth="1"/>
    <col min="73" max="73" width="11" style="3" customWidth="1"/>
    <col min="74" max="74" width="11.5703125" style="3" customWidth="1"/>
    <col min="75" max="75" width="12" style="18" customWidth="1"/>
    <col min="76" max="76" width="1.42578125" style="3" customWidth="1"/>
    <col min="77" max="77" width="11.28515625" style="3" bestFit="1" customWidth="1"/>
    <col min="78" max="78" width="1.42578125" style="3" customWidth="1"/>
    <col min="79" max="79" width="6.140625" style="3" customWidth="1"/>
    <col min="80" max="80" width="8.28515625" style="3" customWidth="1"/>
    <col min="81" max="81" width="12.140625" style="3" customWidth="1"/>
    <col min="82" max="82" width="8.28515625" style="3" customWidth="1"/>
    <col min="83" max="83" width="6" style="3" customWidth="1"/>
    <col min="84" max="84" width="7.5703125" style="3" customWidth="1"/>
    <col min="85" max="85" width="10" style="3" bestFit="1" customWidth="1"/>
    <col min="86" max="86" width="7.5703125" style="3" customWidth="1"/>
    <col min="87" max="16384" width="9.140625" style="3"/>
  </cols>
  <sheetData>
    <row r="1" spans="1:86" ht="18.75">
      <c r="A1" s="37" t="s">
        <v>64</v>
      </c>
      <c r="AN1" s="3">
        <v>1</v>
      </c>
      <c r="AO1" s="3">
        <v>2</v>
      </c>
      <c r="AP1" s="3">
        <v>3</v>
      </c>
      <c r="AQ1" s="3">
        <v>4</v>
      </c>
      <c r="AR1" s="3">
        <v>5</v>
      </c>
      <c r="AS1" s="3">
        <v>6</v>
      </c>
      <c r="AT1" s="3">
        <v>7</v>
      </c>
      <c r="AU1" s="3">
        <v>8</v>
      </c>
      <c r="AV1" s="3">
        <v>9</v>
      </c>
      <c r="AW1" s="3">
        <v>10</v>
      </c>
      <c r="AX1" s="3">
        <v>11</v>
      </c>
      <c r="AY1" s="3">
        <v>12</v>
      </c>
      <c r="AZ1" s="3">
        <v>13</v>
      </c>
      <c r="BA1" s="3">
        <v>14</v>
      </c>
      <c r="BB1" s="3">
        <v>15</v>
      </c>
      <c r="BC1" s="3">
        <v>16</v>
      </c>
      <c r="BD1" s="3">
        <v>17</v>
      </c>
      <c r="BE1" s="3">
        <v>18</v>
      </c>
      <c r="BF1" s="3">
        <v>19</v>
      </c>
      <c r="BG1" s="3">
        <v>20</v>
      </c>
      <c r="BH1" s="3">
        <v>21</v>
      </c>
      <c r="BI1" s="3">
        <v>22</v>
      </c>
      <c r="BJ1" s="3">
        <v>23</v>
      </c>
      <c r="BK1" s="3">
        <v>24</v>
      </c>
      <c r="BL1" s="3">
        <v>25</v>
      </c>
      <c r="BM1" s="3">
        <v>26</v>
      </c>
      <c r="BN1" s="3">
        <v>27</v>
      </c>
      <c r="BO1" s="3">
        <v>28</v>
      </c>
      <c r="BP1" s="3">
        <v>29</v>
      </c>
      <c r="BQ1" s="3">
        <v>30</v>
      </c>
    </row>
    <row r="2" spans="1:86" ht="15.75">
      <c r="C2" s="88"/>
      <c r="D2" s="88"/>
      <c r="E2" s="88"/>
      <c r="F2" s="88"/>
      <c r="G2" s="88"/>
      <c r="H2" s="88"/>
      <c r="I2" s="88"/>
      <c r="CA2" s="17" t="s">
        <v>28</v>
      </c>
      <c r="CB2" s="84">
        <f ca="1">NOW()</f>
        <v>41555.679875694441</v>
      </c>
      <c r="CC2" s="84"/>
      <c r="CD2" s="84"/>
      <c r="CE2" s="49"/>
      <c r="CF2" s="49"/>
      <c r="CG2" s="49"/>
      <c r="CH2" s="49"/>
    </row>
    <row r="3" spans="1:86">
      <c r="C3" s="3"/>
      <c r="I3" s="85" t="s">
        <v>0</v>
      </c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N3" s="85" t="s">
        <v>1</v>
      </c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S3" s="1"/>
      <c r="BT3" s="1"/>
      <c r="BU3" s="1"/>
      <c r="BV3" s="1"/>
      <c r="BW3" s="2"/>
    </row>
    <row r="4" spans="1:86" ht="51.75" customHeight="1">
      <c r="B4" s="32" t="s">
        <v>65</v>
      </c>
      <c r="C4" s="32" t="s">
        <v>7</v>
      </c>
      <c r="D4" s="4" t="s">
        <v>26</v>
      </c>
      <c r="E4" s="4" t="s">
        <v>63</v>
      </c>
      <c r="F4" s="31" t="s">
        <v>9</v>
      </c>
      <c r="G4" s="31" t="s">
        <v>10</v>
      </c>
      <c r="H4" s="5" t="s">
        <v>2</v>
      </c>
      <c r="I4" s="58" t="str">
        <f>IF(INDEX(Portfolios!$C$5:$C$34,COLUMN()-COLUMN($I$4)+1)=0,"",INDEX(Portfolios!$C$5:$C$34,COLUMN()-COLUMN($I$4)+1))</f>
        <v>Convertible Arbitrage</v>
      </c>
      <c r="J4" s="59" t="str">
        <f>IF(INDEX(Portfolios!$C$5:$C$34,COLUMN()-COLUMN($I$4)+1)=0,"",INDEX(Portfolios!$C$5:$C$34,COLUMN()-COLUMN($I$4)+1))</f>
        <v>CTA Global</v>
      </c>
      <c r="K4" s="59" t="str">
        <f>IF(INDEX(Portfolios!$C$5:$C$34,COLUMN()-COLUMN($I$4)+1)=0,"",INDEX(Portfolios!$C$5:$C$34,COLUMN()-COLUMN($I$4)+1))</f>
        <v>Equity Market Neutral</v>
      </c>
      <c r="L4" s="59" t="str">
        <f>IF(INDEX(Portfolios!$C$5:$C$34,COLUMN()-COLUMN($I$4)+1)=0,"",INDEX(Portfolios!$C$5:$C$34,COLUMN()-COLUMN($I$4)+1))</f>
        <v>Event Driven</v>
      </c>
      <c r="M4" s="59" t="str">
        <f>IF(INDEX(Portfolios!$C$5:$C$34,COLUMN()-COLUMN($I$4)+1)=0,"",INDEX(Portfolios!$C$5:$C$34,COLUMN()-COLUMN($I$4)+1))</f>
        <v>Fixed Income Arbitrage</v>
      </c>
      <c r="N4" s="59" t="str">
        <f>IF(INDEX(Portfolios!$C$5:$C$34,COLUMN()-COLUMN($I$4)+1)=0,"",INDEX(Portfolios!$C$5:$C$34,COLUMN()-COLUMN($I$4)+1))</f>
        <v>Global Macro</v>
      </c>
      <c r="O4" s="59" t="str">
        <f>IF(INDEX(Portfolios!$C$5:$C$34,COLUMN()-COLUMN($I$4)+1)=0,"",INDEX(Portfolios!$C$5:$C$34,COLUMN()-COLUMN($I$4)+1))</f>
        <v>Long/Short Equity</v>
      </c>
      <c r="P4" s="59" t="str">
        <f>IF(INDEX(Portfolios!$C$5:$C$34,COLUMN()-COLUMN($I$4)+1)=0,"",INDEX(Portfolios!$C$5:$C$34,COLUMN()-COLUMN($I$4)+1))</f>
        <v/>
      </c>
      <c r="Q4" s="59" t="str">
        <f>IF(INDEX(Portfolios!$C$5:$C$34,COLUMN()-COLUMN($I$4)+1)=0,"",INDEX(Portfolios!$C$5:$C$34,COLUMN()-COLUMN($I$4)+1))</f>
        <v/>
      </c>
      <c r="R4" s="59" t="str">
        <f>IF(INDEX(Portfolios!$C$5:$C$34,COLUMN()-COLUMN($I$4)+1)=0,"",INDEX(Portfolios!$C$5:$C$34,COLUMN()-COLUMN($I$4)+1))</f>
        <v/>
      </c>
      <c r="S4" s="59" t="str">
        <f>IF(INDEX(Portfolios!$C$5:$C$34,COLUMN()-COLUMN($I$4)+1)=0,"",INDEX(Portfolios!$C$5:$C$34,COLUMN()-COLUMN($I$4)+1))</f>
        <v/>
      </c>
      <c r="T4" s="59" t="str">
        <f>IF(INDEX(Portfolios!$C$5:$C$34,COLUMN()-COLUMN($I$4)+1)=0,"",INDEX(Portfolios!$C$5:$C$34,COLUMN()-COLUMN($I$4)+1))</f>
        <v/>
      </c>
      <c r="U4" s="59" t="str">
        <f>IF(INDEX(Portfolios!$C$5:$C$34,COLUMN()-COLUMN($I$4)+1)=0,"",INDEX(Portfolios!$C$5:$C$34,COLUMN()-COLUMN($I$4)+1))</f>
        <v/>
      </c>
      <c r="V4" s="59" t="str">
        <f>IF(INDEX(Portfolios!$C$5:$C$34,COLUMN()-COLUMN($I$4)+1)=0,"",INDEX(Portfolios!$C$5:$C$34,COLUMN()-COLUMN($I$4)+1))</f>
        <v/>
      </c>
      <c r="W4" s="59" t="str">
        <f>IF(INDEX(Portfolios!$C$5:$C$34,COLUMN()-COLUMN($I$4)+1)=0,"",INDEX(Portfolios!$C$5:$C$34,COLUMN()-COLUMN($I$4)+1))</f>
        <v/>
      </c>
      <c r="X4" s="59"/>
      <c r="Y4" s="59" t="str">
        <f>IF(INDEX(Portfolios!$C$5:$C$34,COLUMN()-COLUMN($I$4)+1)=0,"",INDEX(Portfolios!$C$5:$C$34,COLUMN()-COLUMN($I$4)+1))</f>
        <v/>
      </c>
      <c r="Z4" s="59" t="str">
        <f>IF(INDEX(Portfolios!$C$5:$C$34,COLUMN()-COLUMN($I$4)+1)=0,"",INDEX(Portfolios!$C$5:$C$34,COLUMN()-COLUMN($I$4)+1))</f>
        <v/>
      </c>
      <c r="AA4" s="59" t="str">
        <f>IF(INDEX(Portfolios!$C$5:$C$34,COLUMN()-COLUMN($I$4)+1)=0,"",INDEX(Portfolios!$C$5:$C$34,COLUMN()-COLUMN($I$4)+1))</f>
        <v/>
      </c>
      <c r="AB4" s="59" t="str">
        <f>IF(INDEX(Portfolios!$C$5:$C$34,COLUMN()-COLUMN($I$4)+1)=0,"",INDEX(Portfolios!$C$5:$C$34,COLUMN()-COLUMN($I$4)+1))</f>
        <v/>
      </c>
      <c r="AC4" s="59" t="str">
        <f>IF(INDEX(Portfolios!$C$5:$C$34,COLUMN()-COLUMN($I$4)+1)=0,"",INDEX(Portfolios!$C$5:$C$34,COLUMN()-COLUMN($I$4)+1))</f>
        <v/>
      </c>
      <c r="AD4" s="59" t="str">
        <f>IF(INDEX(Portfolios!$C$5:$C$34,COLUMN()-COLUMN($I$4)+1)=0,"",INDEX(Portfolios!$C$5:$C$34,COLUMN()-COLUMN($I$4)+1))</f>
        <v/>
      </c>
      <c r="AE4" s="59" t="str">
        <f>IF(INDEX(Portfolios!$C$5:$C$34,COLUMN()-COLUMN($I$4)+1)=0,"",INDEX(Portfolios!$C$5:$C$34,COLUMN()-COLUMN($I$4)+1))</f>
        <v/>
      </c>
      <c r="AF4" s="59" t="str">
        <f>IF(INDEX(Portfolios!$C$5:$C$34,COLUMN()-COLUMN($I$4)+1)=0,"",INDEX(Portfolios!$C$5:$C$34,COLUMN()-COLUMN($I$4)+1))</f>
        <v/>
      </c>
      <c r="AG4" s="59" t="str">
        <f>IF(INDEX(Portfolios!$C$5:$C$34,COLUMN()-COLUMN($I$4)+1)=0,"",INDEX(Portfolios!$C$5:$C$34,COLUMN()-COLUMN($I$4)+1))</f>
        <v/>
      </c>
      <c r="AH4" s="59" t="str">
        <f>IF(INDEX(Portfolios!$C$5:$C$34,COLUMN()-COLUMN($I$4)+1)=0,"",INDEX(Portfolios!$C$5:$C$34,COLUMN()-COLUMN($I$4)+1))</f>
        <v/>
      </c>
      <c r="AI4" s="59" t="str">
        <f>IF(INDEX(Portfolios!$C$5:$C$34,COLUMN()-COLUMN($I$4)+1)=0,"",INDEX(Portfolios!$C$5:$C$34,COLUMN()-COLUMN($I$4)+1))</f>
        <v/>
      </c>
      <c r="AJ4" s="59" t="str">
        <f>IF(INDEX(Portfolios!$C$5:$C$34,COLUMN()-COLUMN($I$4)+1)=0,"",INDEX(Portfolios!$C$5:$C$34,COLUMN()-COLUMN($I$4)+1))</f>
        <v/>
      </c>
      <c r="AK4" s="59" t="str">
        <f>IF(INDEX(Portfolios!$C$5:$C$34,COLUMN()-COLUMN($I$4)+1)=0,"",INDEX(Portfolios!$C$5:$C$34,COLUMN()-COLUMN($I$4)+1))</f>
        <v/>
      </c>
      <c r="AL4" s="60" t="str">
        <f>IF(INDEX(Portfolios!$C$5:$C$34,COLUMN()-COLUMN($I$4)+1)=0,"",INDEX(Portfolios!$C$5:$C$34,COLUMN()-COLUMN($I$4)+1))</f>
        <v/>
      </c>
      <c r="BS4" s="6" t="s">
        <v>4</v>
      </c>
      <c r="BT4" s="8"/>
      <c r="BU4" s="6" t="s">
        <v>12</v>
      </c>
      <c r="BV4" s="6" t="s">
        <v>11</v>
      </c>
      <c r="BW4" s="9" t="s">
        <v>6</v>
      </c>
      <c r="BY4" s="6" t="s">
        <v>8</v>
      </c>
      <c r="CA4" s="6" t="s">
        <v>17</v>
      </c>
      <c r="CB4" s="6" t="s">
        <v>13</v>
      </c>
      <c r="CC4" s="6" t="s">
        <v>14</v>
      </c>
      <c r="CD4" s="3" t="s">
        <v>34</v>
      </c>
    </row>
    <row r="5" spans="1:86">
      <c r="A5" s="18">
        <v>1</v>
      </c>
      <c r="B5" s="65" t="s">
        <v>62</v>
      </c>
      <c r="C5" s="66" t="s">
        <v>54</v>
      </c>
      <c r="D5" s="38">
        <f t="array" ref="D5">IF(F5&lt;&gt;0,(1/H5)/SUM(IF($F$5:$F$34&lt;&gt;0,1/$H$5:$H$34)),0)</f>
        <v>0.11839189850641134</v>
      </c>
      <c r="E5" s="44">
        <v>0.11543924485383253</v>
      </c>
      <c r="F5" s="45">
        <v>0.05</v>
      </c>
      <c r="G5" s="45">
        <v>0.3</v>
      </c>
      <c r="H5" s="51">
        <v>5.9099746199851609E-2</v>
      </c>
      <c r="I5" s="75">
        <f ca="1">Correlations!B7</f>
        <v>1</v>
      </c>
      <c r="J5" s="75">
        <f ca="1">Correlations!C7</f>
        <v>-1.9285139448338928E-2</v>
      </c>
      <c r="K5" s="75">
        <f ca="1">Correlations!D7</f>
        <v>0.51248352450703138</v>
      </c>
      <c r="L5" s="75">
        <f ca="1">Correlations!E7</f>
        <v>0.72387767278373083</v>
      </c>
      <c r="M5" s="75">
        <f ca="1">Correlations!F7</f>
        <v>0.77740931191455342</v>
      </c>
      <c r="N5" s="75">
        <f ca="1">Correlations!G7</f>
        <v>0.40595906941231286</v>
      </c>
      <c r="O5" s="75">
        <f ca="1">Correlations!H7</f>
        <v>0.5943981699072648</v>
      </c>
      <c r="P5" s="75">
        <f>Correlations!I7</f>
        <v>0</v>
      </c>
      <c r="Q5" s="75">
        <f>Correlations!J7</f>
        <v>0</v>
      </c>
      <c r="R5" s="75">
        <f>Correlations!K7</f>
        <v>0</v>
      </c>
      <c r="S5" s="75">
        <f>Correlations!L7</f>
        <v>0</v>
      </c>
      <c r="T5" s="75">
        <f>Correlations!M7</f>
        <v>0</v>
      </c>
      <c r="U5" s="75">
        <f>Correlations!N7</f>
        <v>0</v>
      </c>
      <c r="V5" s="75">
        <f>Correlations!O7</f>
        <v>0</v>
      </c>
      <c r="W5" s="75">
        <f>Correlations!P7</f>
        <v>0</v>
      </c>
      <c r="X5" s="75">
        <f>Correlations!I7</f>
        <v>0</v>
      </c>
      <c r="Y5" s="75">
        <f>Correlations!J7</f>
        <v>0</v>
      </c>
      <c r="Z5" s="75">
        <f>Correlations!K7</f>
        <v>0</v>
      </c>
      <c r="AA5" s="75">
        <f>Correlations!L7</f>
        <v>0</v>
      </c>
      <c r="AB5" s="75">
        <f>Correlations!M7</f>
        <v>0</v>
      </c>
      <c r="AC5" s="75">
        <f>Correlations!N7</f>
        <v>0</v>
      </c>
      <c r="AD5" s="75">
        <f>Correlations!O7</f>
        <v>0</v>
      </c>
      <c r="AE5" s="75">
        <f>Correlations!P7</f>
        <v>0</v>
      </c>
      <c r="AF5" s="75">
        <f>Correlations!Q7</f>
        <v>0</v>
      </c>
      <c r="AG5" s="75">
        <f>Correlations!R7</f>
        <v>0</v>
      </c>
      <c r="AH5" s="75">
        <f>Correlations!S7</f>
        <v>0</v>
      </c>
      <c r="AI5" s="75">
        <f>Correlations!T7</f>
        <v>0</v>
      </c>
      <c r="AJ5" s="75">
        <f>Correlations!U7</f>
        <v>0</v>
      </c>
      <c r="AK5" s="75">
        <f>Correlations!V7</f>
        <v>0</v>
      </c>
      <c r="AL5" s="75">
        <f>Correlations!W7</f>
        <v>0</v>
      </c>
      <c r="AN5" s="64">
        <f t="array" ref="AN5:BQ34" ca="1">MMULT(H5:H34,TRANSPOSE(H5:H34))*I5:AL34</f>
        <v>3.4927800008868748E-3</v>
      </c>
      <c r="AO5" s="64">
        <f ca="1"/>
        <v>-8.619340337157012E-5</v>
      </c>
      <c r="AP5" s="64">
        <f ca="1"/>
        <v>8.3953970872087912E-4</v>
      </c>
      <c r="AQ5" s="64">
        <f ca="1"/>
        <v>2.4180384812443993E-3</v>
      </c>
      <c r="AR5" s="64">
        <f ca="1"/>
        <v>1.9056718964083536E-3</v>
      </c>
      <c r="AS5" s="64">
        <f ca="1"/>
        <v>1.1900854074297653E-3</v>
      </c>
      <c r="AT5" s="64">
        <f ca="1"/>
        <v>2.38358589970137E-3</v>
      </c>
      <c r="AU5" s="64">
        <v>0</v>
      </c>
      <c r="AV5" s="64">
        <v>0</v>
      </c>
      <c r="AW5" s="64">
        <v>0</v>
      </c>
      <c r="AX5" s="64">
        <v>0</v>
      </c>
      <c r="AY5" s="64">
        <v>0</v>
      </c>
      <c r="AZ5" s="64">
        <v>0</v>
      </c>
      <c r="BA5" s="64">
        <v>0</v>
      </c>
      <c r="BB5" s="64">
        <v>0</v>
      </c>
      <c r="BC5" s="64">
        <v>0</v>
      </c>
      <c r="BD5" s="64">
        <v>0</v>
      </c>
      <c r="BE5" s="64">
        <v>0</v>
      </c>
      <c r="BF5" s="64">
        <v>0</v>
      </c>
      <c r="BG5" s="64">
        <v>0</v>
      </c>
      <c r="BH5" s="64">
        <v>0</v>
      </c>
      <c r="BI5" s="64">
        <v>0</v>
      </c>
      <c r="BJ5" s="64">
        <v>0</v>
      </c>
      <c r="BK5" s="64">
        <v>0</v>
      </c>
      <c r="BL5" s="64">
        <v>0</v>
      </c>
      <c r="BM5" s="64">
        <v>0</v>
      </c>
      <c r="BN5" s="64">
        <v>0</v>
      </c>
      <c r="BO5" s="64">
        <v>0</v>
      </c>
      <c r="BP5" s="64">
        <v>0</v>
      </c>
      <c r="BQ5" s="64">
        <v>0</v>
      </c>
      <c r="BS5" s="11">
        <f>E5*H5</f>
        <v>6.8224300723640288E-3</v>
      </c>
      <c r="BT5" s="11"/>
      <c r="BU5" s="62">
        <f t="array" aca="1" ref="BU5:BU34" ca="1">MMULT(AN5:BQ34,E5:E34)*1/BS36</f>
        <v>4.3828116132240635E-2</v>
      </c>
      <c r="BV5" s="11">
        <f t="shared" ref="BV5:BV34" ca="1" si="0">BU5*E5</f>
        <v>5.0594846296719339E-3</v>
      </c>
      <c r="BW5" s="12">
        <f ca="1">BV5/BV$36</f>
        <v>0.1428568397194655</v>
      </c>
      <c r="BY5" s="29">
        <f ca="1">IF(E5=0,0,BW5-$BW$39)</f>
        <v>-3.0313767734879704E-7</v>
      </c>
      <c r="CA5" s="42">
        <v>1.0085391486804789</v>
      </c>
      <c r="CB5" s="13">
        <f t="shared" ref="CB5:CB19" si="1">CA5*H5</f>
        <v>5.9604407719630707E-2</v>
      </c>
      <c r="CC5" s="11">
        <f t="shared" ref="CC5:CC19" si="2">CB5*E5</f>
        <v>6.880687817114115E-3</v>
      </c>
      <c r="CD5" s="21">
        <f t="shared" ref="CD5:CD19" si="3">CC5/$CC$36</f>
        <v>0.12742014476137251</v>
      </c>
    </row>
    <row r="6" spans="1:86">
      <c r="A6" s="18">
        <v>2</v>
      </c>
      <c r="B6" s="65" t="s">
        <v>61</v>
      </c>
      <c r="C6" s="66" t="s">
        <v>55</v>
      </c>
      <c r="D6" s="38">
        <f t="array" ref="D6">IF(F6&lt;&gt;0,(1/H6)/SUM(IF($F$5:$F$34&lt;&gt;0,1/$H$5:$H$34)),0)</f>
        <v>9.2521352076970043E-2</v>
      </c>
      <c r="E6" s="44">
        <v>0.14744195259877835</v>
      </c>
      <c r="F6" s="45">
        <v>0.05</v>
      </c>
      <c r="G6" s="45">
        <v>0.3</v>
      </c>
      <c r="H6" s="51">
        <v>7.5625042185144889E-2</v>
      </c>
      <c r="I6" s="75">
        <f ca="1">Correlations!B8</f>
        <v>-1.9285139448338928E-2</v>
      </c>
      <c r="J6" s="75">
        <f ca="1">Correlations!C8</f>
        <v>0.99999999999999978</v>
      </c>
      <c r="K6" s="75">
        <f ca="1">Correlations!D8</f>
        <v>0.18092125011942101</v>
      </c>
      <c r="L6" s="75">
        <f ca="1">Correlations!E8</f>
        <v>4.467379640619956E-3</v>
      </c>
      <c r="M6" s="75">
        <f ca="1">Correlations!F8</f>
        <v>1.7086434170097819E-2</v>
      </c>
      <c r="N6" s="75">
        <f ca="1">Correlations!G8</f>
        <v>0.52824285399506832</v>
      </c>
      <c r="O6" s="75">
        <f ca="1">Correlations!H8</f>
        <v>8.543951155621704E-2</v>
      </c>
      <c r="P6" s="75">
        <f>Correlations!I8</f>
        <v>0</v>
      </c>
      <c r="Q6" s="75">
        <f>Correlations!J8</f>
        <v>0</v>
      </c>
      <c r="R6" s="75">
        <f>Correlations!K8</f>
        <v>0</v>
      </c>
      <c r="S6" s="75">
        <f>Correlations!L8</f>
        <v>0</v>
      </c>
      <c r="T6" s="75">
        <f>Correlations!M8</f>
        <v>0</v>
      </c>
      <c r="U6" s="75">
        <f>Correlations!N8</f>
        <v>0</v>
      </c>
      <c r="V6" s="75">
        <f>Correlations!O8</f>
        <v>0</v>
      </c>
      <c r="W6" s="75">
        <f>Correlations!P8</f>
        <v>0</v>
      </c>
      <c r="X6" s="75">
        <f>Correlations!I8</f>
        <v>0</v>
      </c>
      <c r="Y6" s="75">
        <f>Correlations!J8</f>
        <v>0</v>
      </c>
      <c r="Z6" s="75">
        <f>Correlations!K8</f>
        <v>0</v>
      </c>
      <c r="AA6" s="75">
        <f>Correlations!L8</f>
        <v>0</v>
      </c>
      <c r="AB6" s="75">
        <f>Correlations!M8</f>
        <v>0</v>
      </c>
      <c r="AC6" s="75">
        <f>Correlations!N8</f>
        <v>0</v>
      </c>
      <c r="AD6" s="75">
        <f>Correlations!O8</f>
        <v>0</v>
      </c>
      <c r="AE6" s="75">
        <f>Correlations!P8</f>
        <v>0</v>
      </c>
      <c r="AF6" s="75">
        <f>Correlations!Q8</f>
        <v>0</v>
      </c>
      <c r="AG6" s="75">
        <f>Correlations!R8</f>
        <v>0</v>
      </c>
      <c r="AH6" s="75">
        <f>Correlations!S8</f>
        <v>0</v>
      </c>
      <c r="AI6" s="75">
        <f>Correlations!T8</f>
        <v>0</v>
      </c>
      <c r="AJ6" s="75">
        <f>Correlations!U8</f>
        <v>0</v>
      </c>
      <c r="AK6" s="75">
        <f>Correlations!V8</f>
        <v>0</v>
      </c>
      <c r="AL6" s="75">
        <f>Correlations!W8</f>
        <v>0</v>
      </c>
      <c r="AN6" s="64">
        <f ca="1"/>
        <v>-8.619340337157012E-5</v>
      </c>
      <c r="AO6" s="64">
        <f ca="1"/>
        <v>5.7191470055049428E-3</v>
      </c>
      <c r="AP6" s="64">
        <f ca="1"/>
        <v>3.7925466214263275E-4</v>
      </c>
      <c r="AQ6" s="64">
        <f ca="1"/>
        <v>1.9095494142388123E-5</v>
      </c>
      <c r="AR6" s="64">
        <f ca="1"/>
        <v>5.3595687070616436E-5</v>
      </c>
      <c r="AS6" s="64">
        <f ca="1"/>
        <v>1.98157049208846E-3</v>
      </c>
      <c r="AT6" s="64">
        <f ca="1"/>
        <v>4.3842177400291459E-4</v>
      </c>
      <c r="AU6" s="64">
        <v>0</v>
      </c>
      <c r="AV6" s="64">
        <v>0</v>
      </c>
      <c r="AW6" s="64">
        <v>0</v>
      </c>
      <c r="AX6" s="64">
        <v>0</v>
      </c>
      <c r="AY6" s="64">
        <v>0</v>
      </c>
      <c r="AZ6" s="64">
        <v>0</v>
      </c>
      <c r="BA6" s="64">
        <v>0</v>
      </c>
      <c r="BB6" s="64">
        <v>0</v>
      </c>
      <c r="BC6" s="64">
        <v>0</v>
      </c>
      <c r="BD6" s="64">
        <v>0</v>
      </c>
      <c r="BE6" s="64">
        <v>0</v>
      </c>
      <c r="BF6" s="64">
        <v>0</v>
      </c>
      <c r="BG6" s="64">
        <v>0</v>
      </c>
      <c r="BH6" s="64">
        <v>0</v>
      </c>
      <c r="BI6" s="64">
        <v>0</v>
      </c>
      <c r="BJ6" s="64">
        <v>0</v>
      </c>
      <c r="BK6" s="64">
        <v>0</v>
      </c>
      <c r="BL6" s="64">
        <v>0</v>
      </c>
      <c r="BM6" s="64">
        <v>0</v>
      </c>
      <c r="BN6" s="64">
        <v>0</v>
      </c>
      <c r="BO6" s="64">
        <v>0</v>
      </c>
      <c r="BP6" s="64">
        <v>0</v>
      </c>
      <c r="BQ6" s="64">
        <v>0</v>
      </c>
      <c r="BS6" s="11">
        <f t="shared" ref="BS6:BS34" si="4">E6*H6</f>
        <v>1.1150303885142746E-2</v>
      </c>
      <c r="BT6" s="11"/>
      <c r="BU6" s="62">
        <f ca="1"/>
        <v>3.4315388309620311E-2</v>
      </c>
      <c r="BV6" s="11">
        <f t="shared" ca="1" si="0"/>
        <v>5.0595278565557103E-3</v>
      </c>
      <c r="BW6" s="12">
        <f ca="1">BV6/BV$36</f>
        <v>0.14285806025010434</v>
      </c>
      <c r="BY6" s="29">
        <f ca="1">IF(E6=0,0,BW6-$BW$39)</f>
        <v>9.1739296148585225E-7</v>
      </c>
      <c r="CA6" s="42">
        <v>0.5988321518280828</v>
      </c>
      <c r="CB6" s="13">
        <f t="shared" si="1"/>
        <v>4.5286706743819849E-2</v>
      </c>
      <c r="CC6" s="11">
        <f t="shared" si="2"/>
        <v>6.6771604690770616E-3</v>
      </c>
      <c r="CD6" s="21">
        <f t="shared" si="3"/>
        <v>0.12365111979772336</v>
      </c>
    </row>
    <row r="7" spans="1:86">
      <c r="A7" s="18">
        <v>3</v>
      </c>
      <c r="B7" s="65" t="s">
        <v>62</v>
      </c>
      <c r="C7" s="66" t="s">
        <v>56</v>
      </c>
      <c r="D7" s="38">
        <f t="array" ref="D7">IF(F7&lt;&gt;0,(1/H7)/SUM(IF($F$5:$F$34&lt;&gt;0,1/$H$5:$H$34)),0)</f>
        <v>0.25242471950025752</v>
      </c>
      <c r="E7" s="44">
        <v>0.24022072837568711</v>
      </c>
      <c r="F7" s="45">
        <v>0.05</v>
      </c>
      <c r="G7" s="45">
        <v>0.3</v>
      </c>
      <c r="H7" s="51">
        <v>2.7718882555162604E-2</v>
      </c>
      <c r="I7" s="75">
        <f ca="1">Correlations!B9</f>
        <v>0.51248352450703138</v>
      </c>
      <c r="J7" s="75">
        <f ca="1">Correlations!C9</f>
        <v>0.18092125011942101</v>
      </c>
      <c r="K7" s="75">
        <f ca="1">Correlations!D9</f>
        <v>1</v>
      </c>
      <c r="L7" s="75">
        <f ca="1">Correlations!E9</f>
        <v>0.66781033143225221</v>
      </c>
      <c r="M7" s="75">
        <f ca="1">Correlations!F9</f>
        <v>0.41403512599804299</v>
      </c>
      <c r="N7" s="75">
        <f ca="1">Correlations!G9</f>
        <v>0.56734215371587537</v>
      </c>
      <c r="O7" s="75">
        <f ca="1">Correlations!H9</f>
        <v>0.67800608944094076</v>
      </c>
      <c r="P7" s="75">
        <f>Correlations!I9</f>
        <v>0</v>
      </c>
      <c r="Q7" s="75">
        <f>Correlations!J9</f>
        <v>0</v>
      </c>
      <c r="R7" s="75">
        <f>Correlations!K9</f>
        <v>0</v>
      </c>
      <c r="S7" s="75">
        <f>Correlations!L9</f>
        <v>0</v>
      </c>
      <c r="T7" s="75">
        <f>Correlations!M9</f>
        <v>0</v>
      </c>
      <c r="U7" s="75">
        <f>Correlations!N9</f>
        <v>0</v>
      </c>
      <c r="V7" s="75">
        <f>Correlations!O9</f>
        <v>0</v>
      </c>
      <c r="W7" s="75">
        <f>Correlations!P9</f>
        <v>0</v>
      </c>
      <c r="X7" s="75">
        <f>Correlations!I9</f>
        <v>0</v>
      </c>
      <c r="Y7" s="75">
        <f>Correlations!J9</f>
        <v>0</v>
      </c>
      <c r="Z7" s="75">
        <f>Correlations!K9</f>
        <v>0</v>
      </c>
      <c r="AA7" s="75">
        <f>Correlations!L9</f>
        <v>0</v>
      </c>
      <c r="AB7" s="75">
        <f>Correlations!M9</f>
        <v>0</v>
      </c>
      <c r="AC7" s="75">
        <f>Correlations!N9</f>
        <v>0</v>
      </c>
      <c r="AD7" s="75">
        <f>Correlations!O9</f>
        <v>0</v>
      </c>
      <c r="AE7" s="75">
        <f>Correlations!P9</f>
        <v>0</v>
      </c>
      <c r="AF7" s="75">
        <f>Correlations!Q9</f>
        <v>0</v>
      </c>
      <c r="AG7" s="75">
        <f>Correlations!R9</f>
        <v>0</v>
      </c>
      <c r="AH7" s="75">
        <f>Correlations!S9</f>
        <v>0</v>
      </c>
      <c r="AI7" s="75">
        <f>Correlations!T9</f>
        <v>0</v>
      </c>
      <c r="AJ7" s="75">
        <f>Correlations!U9</f>
        <v>0</v>
      </c>
      <c r="AK7" s="75">
        <f>Correlations!V9</f>
        <v>0</v>
      </c>
      <c r="AL7" s="75">
        <f>Correlations!W9</f>
        <v>0</v>
      </c>
      <c r="AN7" s="64">
        <f ca="1"/>
        <v>8.3953970872087912E-4</v>
      </c>
      <c r="AO7" s="64">
        <f ca="1"/>
        <v>3.7925466214263275E-4</v>
      </c>
      <c r="AP7" s="64">
        <f ca="1"/>
        <v>7.6833645010689771E-4</v>
      </c>
      <c r="AQ7" s="64">
        <f ca="1"/>
        <v>1.0462639526432034E-3</v>
      </c>
      <c r="AR7" s="64">
        <f ca="1"/>
        <v>4.7602052715236377E-4</v>
      </c>
      <c r="AS7" s="64">
        <f ca="1"/>
        <v>7.8006543977521183E-4</v>
      </c>
      <c r="AT7" s="64">
        <f ca="1"/>
        <v>1.2751962914722464E-3</v>
      </c>
      <c r="AU7" s="64">
        <v>0</v>
      </c>
      <c r="AV7" s="64">
        <v>0</v>
      </c>
      <c r="AW7" s="64">
        <v>0</v>
      </c>
      <c r="AX7" s="64">
        <v>0</v>
      </c>
      <c r="AY7" s="64">
        <v>0</v>
      </c>
      <c r="AZ7" s="64">
        <v>0</v>
      </c>
      <c r="BA7" s="64">
        <v>0</v>
      </c>
      <c r="BB7" s="64">
        <v>0</v>
      </c>
      <c r="BC7" s="64">
        <v>0</v>
      </c>
      <c r="BD7" s="64">
        <v>0</v>
      </c>
      <c r="BE7" s="64">
        <v>0</v>
      </c>
      <c r="BF7" s="64">
        <v>0</v>
      </c>
      <c r="BG7" s="64">
        <v>0</v>
      </c>
      <c r="BH7" s="64">
        <v>0</v>
      </c>
      <c r="BI7" s="64">
        <v>0</v>
      </c>
      <c r="BJ7" s="64">
        <v>0</v>
      </c>
      <c r="BK7" s="64">
        <v>0</v>
      </c>
      <c r="BL7" s="64">
        <v>0</v>
      </c>
      <c r="BM7" s="64">
        <v>0</v>
      </c>
      <c r="BN7" s="64">
        <v>0</v>
      </c>
      <c r="BO7" s="64">
        <v>0</v>
      </c>
      <c r="BP7" s="64">
        <v>0</v>
      </c>
      <c r="BQ7" s="64">
        <v>0</v>
      </c>
      <c r="BS7" s="11">
        <f t="shared" si="4"/>
        <v>6.6586501571612878E-3</v>
      </c>
      <c r="BT7" s="11"/>
      <c r="BU7" s="62">
        <f ca="1"/>
        <v>2.1061775342288421E-2</v>
      </c>
      <c r="BV7" s="11">
        <f t="shared" ca="1" si="0"/>
        <v>5.0594750136096116E-3</v>
      </c>
      <c r="BW7" s="12">
        <f ca="1">BV7/BV$36</f>
        <v>0.14285656820559117</v>
      </c>
      <c r="BY7" s="29">
        <f ca="1">IF(E7=0,0,BW7-$BW$39)</f>
        <v>-5.7465155167690796E-7</v>
      </c>
      <c r="CA7" s="42">
        <v>1.7953421567096219</v>
      </c>
      <c r="CB7" s="13">
        <f t="shared" si="1"/>
        <v>4.9764878388166345E-2</v>
      </c>
      <c r="CC7" s="11">
        <f t="shared" si="2"/>
        <v>1.1954555333932809E-2</v>
      </c>
      <c r="CD7" s="21">
        <f t="shared" si="3"/>
        <v>0.22138065433208906</v>
      </c>
    </row>
    <row r="8" spans="1:86">
      <c r="A8" s="18">
        <v>4</v>
      </c>
      <c r="B8" s="65" t="s">
        <v>62</v>
      </c>
      <c r="C8" s="66" t="s">
        <v>57</v>
      </c>
      <c r="D8" s="38">
        <f t="array" ref="D8">IF(F8&lt;&gt;0,(1/H8)/SUM(IF($F$5:$F$34&lt;&gt;0,1/$H$5:$H$34)),0)</f>
        <v>0.12379274409570001</v>
      </c>
      <c r="E8" s="44">
        <v>0.108675112324941</v>
      </c>
      <c r="F8" s="45">
        <v>0.05</v>
      </c>
      <c r="G8" s="45">
        <v>0.3</v>
      </c>
      <c r="H8" s="51">
        <v>5.6521334953512373E-2</v>
      </c>
      <c r="I8" s="75">
        <f ca="1">Correlations!B10</f>
        <v>0.72387767278373083</v>
      </c>
      <c r="J8" s="75">
        <f ca="1">Correlations!C10</f>
        <v>4.467379640619956E-3</v>
      </c>
      <c r="K8" s="75">
        <f ca="1">Correlations!D10</f>
        <v>0.66781033143225221</v>
      </c>
      <c r="L8" s="75">
        <f ca="1">Correlations!E10</f>
        <v>1</v>
      </c>
      <c r="M8" s="75">
        <f ca="1">Correlations!F10</f>
        <v>0.58939015146919405</v>
      </c>
      <c r="N8" s="75">
        <f ca="1">Correlations!G10</f>
        <v>0.62654990457614324</v>
      </c>
      <c r="O8" s="75">
        <f ca="1">Correlations!H10</f>
        <v>0.89093692149586046</v>
      </c>
      <c r="P8" s="75">
        <f>Correlations!I10</f>
        <v>0</v>
      </c>
      <c r="Q8" s="75">
        <f>Correlations!J10</f>
        <v>0</v>
      </c>
      <c r="R8" s="75">
        <f>Correlations!K10</f>
        <v>0</v>
      </c>
      <c r="S8" s="75">
        <f>Correlations!L10</f>
        <v>0</v>
      </c>
      <c r="T8" s="75">
        <f>Correlations!M10</f>
        <v>0</v>
      </c>
      <c r="U8" s="75">
        <f>Correlations!N10</f>
        <v>0</v>
      </c>
      <c r="V8" s="75">
        <f>Correlations!O10</f>
        <v>0</v>
      </c>
      <c r="W8" s="75">
        <f>Correlations!P10</f>
        <v>0</v>
      </c>
      <c r="X8" s="75">
        <f>Correlations!I10</f>
        <v>0</v>
      </c>
      <c r="Y8" s="75">
        <f>Correlations!J10</f>
        <v>0</v>
      </c>
      <c r="Z8" s="75">
        <f>Correlations!K10</f>
        <v>0</v>
      </c>
      <c r="AA8" s="75">
        <f>Correlations!L10</f>
        <v>0</v>
      </c>
      <c r="AB8" s="75">
        <f>Correlations!M10</f>
        <v>0</v>
      </c>
      <c r="AC8" s="75">
        <f>Correlations!N10</f>
        <v>0</v>
      </c>
      <c r="AD8" s="75">
        <f>Correlations!O10</f>
        <v>0</v>
      </c>
      <c r="AE8" s="75">
        <f>Correlations!P10</f>
        <v>0</v>
      </c>
      <c r="AF8" s="75">
        <f>Correlations!Q10</f>
        <v>0</v>
      </c>
      <c r="AG8" s="75">
        <f>Correlations!R10</f>
        <v>0</v>
      </c>
      <c r="AH8" s="75">
        <f>Correlations!S10</f>
        <v>0</v>
      </c>
      <c r="AI8" s="75">
        <f>Correlations!T10</f>
        <v>0</v>
      </c>
      <c r="AJ8" s="75">
        <f>Correlations!U10</f>
        <v>0</v>
      </c>
      <c r="AK8" s="75">
        <f>Correlations!V10</f>
        <v>0</v>
      </c>
      <c r="AL8" s="75">
        <f>Correlations!W10</f>
        <v>0</v>
      </c>
      <c r="AN8" s="64">
        <f ca="1"/>
        <v>2.4180384812443993E-3</v>
      </c>
      <c r="AO8" s="64">
        <f ca="1"/>
        <v>1.9095494142388123E-5</v>
      </c>
      <c r="AP8" s="64">
        <f ca="1"/>
        <v>1.0462639526432034E-3</v>
      </c>
      <c r="AQ8" s="64">
        <f ca="1"/>
        <v>3.1946613049271396E-3</v>
      </c>
      <c r="AR8" s="64">
        <f ca="1"/>
        <v>1.3817455051720958E-3</v>
      </c>
      <c r="AS8" s="64">
        <f ca="1"/>
        <v>1.7566221099916282E-3</v>
      </c>
      <c r="AT8" s="64">
        <f ca="1"/>
        <v>3.4168593016318601E-3</v>
      </c>
      <c r="AU8" s="64">
        <v>0</v>
      </c>
      <c r="AV8" s="64">
        <v>0</v>
      </c>
      <c r="AW8" s="64">
        <v>0</v>
      </c>
      <c r="AX8" s="64">
        <v>0</v>
      </c>
      <c r="AY8" s="64">
        <v>0</v>
      </c>
      <c r="AZ8" s="64">
        <v>0</v>
      </c>
      <c r="BA8" s="64">
        <v>0</v>
      </c>
      <c r="BB8" s="64">
        <v>0</v>
      </c>
      <c r="BC8" s="64">
        <v>0</v>
      </c>
      <c r="BD8" s="64">
        <v>0</v>
      </c>
      <c r="BE8" s="64">
        <v>0</v>
      </c>
      <c r="BF8" s="64">
        <v>0</v>
      </c>
      <c r="BG8" s="64">
        <v>0</v>
      </c>
      <c r="BH8" s="64">
        <v>0</v>
      </c>
      <c r="BI8" s="64">
        <v>0</v>
      </c>
      <c r="BJ8" s="64">
        <v>0</v>
      </c>
      <c r="BK8" s="64">
        <v>0</v>
      </c>
      <c r="BL8" s="64">
        <v>0</v>
      </c>
      <c r="BM8" s="64">
        <v>0</v>
      </c>
      <c r="BN8" s="64">
        <v>0</v>
      </c>
      <c r="BO8" s="64">
        <v>0</v>
      </c>
      <c r="BP8" s="64">
        <v>0</v>
      </c>
      <c r="BQ8" s="64">
        <v>0</v>
      </c>
      <c r="BS8" s="11">
        <f t="shared" si="4"/>
        <v>6.1424624248285703E-3</v>
      </c>
      <c r="BT8" s="11"/>
      <c r="BU8" s="62">
        <f ca="1"/>
        <v>4.6556253990364574E-2</v>
      </c>
      <c r="BV8" s="11">
        <f t="shared" ca="1" si="0"/>
        <v>5.0595061318313523E-3</v>
      </c>
      <c r="BW8" s="12">
        <f ca="1">BV8/BV$36</f>
        <v>0.14285744684267399</v>
      </c>
      <c r="BY8" s="29">
        <f ca="1">IF(E8=0,0,BW8-$BW$39)</f>
        <v>3.0398553113597515E-7</v>
      </c>
      <c r="CA8" s="42">
        <v>1.2095571740307101</v>
      </c>
      <c r="CB8" s="13">
        <f t="shared" si="1"/>
        <v>6.8365786178813615E-2</v>
      </c>
      <c r="CC8" s="11">
        <f t="shared" si="2"/>
        <v>7.429659492165468E-3</v>
      </c>
      <c r="CD8" s="21">
        <f t="shared" si="3"/>
        <v>0.13758628689195312</v>
      </c>
    </row>
    <row r="9" spans="1:86">
      <c r="A9" s="18">
        <v>5</v>
      </c>
      <c r="B9" s="65" t="s">
        <v>62</v>
      </c>
      <c r="C9" s="66" t="s">
        <v>58</v>
      </c>
      <c r="D9" s="38">
        <f t="array" ref="D9">IF(F9&lt;&gt;0,(1/H9)/SUM(IF($F$5:$F$34&lt;&gt;0,1/$H$5:$H$34)),0)</f>
        <v>0.16869213142320921</v>
      </c>
      <c r="E9" s="44">
        <v>0.17575827292573856</v>
      </c>
      <c r="F9" s="45">
        <v>0.05</v>
      </c>
      <c r="G9" s="45">
        <v>0.3</v>
      </c>
      <c r="H9" s="51">
        <v>4.147751940067574E-2</v>
      </c>
      <c r="I9" s="75">
        <f ca="1">Correlations!B11</f>
        <v>0.77740931191455342</v>
      </c>
      <c r="J9" s="75">
        <f ca="1">Correlations!C11</f>
        <v>1.7086434170097819E-2</v>
      </c>
      <c r="K9" s="75">
        <f ca="1">Correlations!D11</f>
        <v>0.41403512599804299</v>
      </c>
      <c r="L9" s="75">
        <f ca="1">Correlations!E11</f>
        <v>0.58939015146919405</v>
      </c>
      <c r="M9" s="75">
        <f ca="1">Correlations!F11</f>
        <v>1</v>
      </c>
      <c r="N9" s="75">
        <f ca="1">Correlations!G11</f>
        <v>0.43778332409068665</v>
      </c>
      <c r="O9" s="75">
        <f ca="1">Correlations!H11</f>
        <v>0.44931263043355063</v>
      </c>
      <c r="P9" s="75">
        <f>Correlations!I11</f>
        <v>0</v>
      </c>
      <c r="Q9" s="75">
        <f>Correlations!J11</f>
        <v>0</v>
      </c>
      <c r="R9" s="75">
        <f>Correlations!K11</f>
        <v>0</v>
      </c>
      <c r="S9" s="75">
        <f>Correlations!L11</f>
        <v>0</v>
      </c>
      <c r="T9" s="75">
        <f>Correlations!M11</f>
        <v>0</v>
      </c>
      <c r="U9" s="75">
        <f>Correlations!N11</f>
        <v>0</v>
      </c>
      <c r="V9" s="75">
        <f>Correlations!O11</f>
        <v>0</v>
      </c>
      <c r="W9" s="75">
        <f>Correlations!P11</f>
        <v>0</v>
      </c>
      <c r="X9" s="75">
        <f>Correlations!I11</f>
        <v>0</v>
      </c>
      <c r="Y9" s="75">
        <f>Correlations!J11</f>
        <v>0</v>
      </c>
      <c r="Z9" s="75">
        <f>Correlations!K11</f>
        <v>0</v>
      </c>
      <c r="AA9" s="75">
        <f>Correlations!L11</f>
        <v>0</v>
      </c>
      <c r="AB9" s="75">
        <f>Correlations!M11</f>
        <v>0</v>
      </c>
      <c r="AC9" s="75">
        <f>Correlations!N11</f>
        <v>0</v>
      </c>
      <c r="AD9" s="75">
        <f>Correlations!O11</f>
        <v>0</v>
      </c>
      <c r="AE9" s="75">
        <f>Correlations!P11</f>
        <v>0</v>
      </c>
      <c r="AF9" s="75">
        <f>Correlations!Q11</f>
        <v>0</v>
      </c>
      <c r="AG9" s="75">
        <f>Correlations!R11</f>
        <v>0</v>
      </c>
      <c r="AH9" s="75">
        <f>Correlations!S11</f>
        <v>0</v>
      </c>
      <c r="AI9" s="75">
        <f>Correlations!T11</f>
        <v>0</v>
      </c>
      <c r="AJ9" s="75">
        <f>Correlations!U11</f>
        <v>0</v>
      </c>
      <c r="AK9" s="75">
        <f>Correlations!V11</f>
        <v>0</v>
      </c>
      <c r="AL9" s="75">
        <f>Correlations!W11</f>
        <v>0</v>
      </c>
      <c r="AN9" s="64">
        <f ca="1"/>
        <v>1.9056718964083536E-3</v>
      </c>
      <c r="AO9" s="64">
        <f ca="1"/>
        <v>5.3595687070616436E-5</v>
      </c>
      <c r="AP9" s="64">
        <f ca="1"/>
        <v>4.7602052715236377E-4</v>
      </c>
      <c r="AQ9" s="64">
        <f ca="1"/>
        <v>1.3817455051720958E-3</v>
      </c>
      <c r="AR9" s="64">
        <f ca="1"/>
        <v>1.7203846156334324E-3</v>
      </c>
      <c r="AS9" s="64">
        <f ca="1"/>
        <v>9.007043403349049E-4</v>
      </c>
      <c r="AT9" s="64">
        <f ca="1"/>
        <v>1.2645299804122901E-3</v>
      </c>
      <c r="AU9" s="64">
        <v>0</v>
      </c>
      <c r="AV9" s="64">
        <v>0</v>
      </c>
      <c r="AW9" s="64">
        <v>0</v>
      </c>
      <c r="AX9" s="64">
        <v>0</v>
      </c>
      <c r="AY9" s="64">
        <v>0</v>
      </c>
      <c r="AZ9" s="64">
        <v>0</v>
      </c>
      <c r="BA9" s="64">
        <v>0</v>
      </c>
      <c r="BB9" s="64">
        <v>0</v>
      </c>
      <c r="BC9" s="64">
        <v>0</v>
      </c>
      <c r="BD9" s="64">
        <v>0</v>
      </c>
      <c r="BE9" s="64">
        <v>0</v>
      </c>
      <c r="BF9" s="64">
        <v>0</v>
      </c>
      <c r="BG9" s="64">
        <v>0</v>
      </c>
      <c r="BH9" s="64">
        <v>0</v>
      </c>
      <c r="BI9" s="64">
        <v>0</v>
      </c>
      <c r="BJ9" s="64">
        <v>0</v>
      </c>
      <c r="BK9" s="64">
        <v>0</v>
      </c>
      <c r="BL9" s="64">
        <v>0</v>
      </c>
      <c r="BM9" s="64">
        <v>0</v>
      </c>
      <c r="BN9" s="64">
        <v>0</v>
      </c>
      <c r="BO9" s="64">
        <v>0</v>
      </c>
      <c r="BP9" s="64">
        <v>0</v>
      </c>
      <c r="BQ9" s="64">
        <v>0</v>
      </c>
      <c r="BS9" s="11">
        <f t="shared" si="4"/>
        <v>7.2900171751065831E-3</v>
      </c>
      <c r="BT9" s="11"/>
      <c r="BU9" s="62">
        <f ca="1"/>
        <v>2.8786658223656114E-2</v>
      </c>
      <c r="BV9" s="11">
        <f t="shared" ca="1" si="0"/>
        <v>5.0594933326933078E-3</v>
      </c>
      <c r="BW9" s="12">
        <f t="shared" ref="BW9:BW34" ca="1" si="5">BV9/BV$36</f>
        <v>0.14285708545321515</v>
      </c>
      <c r="BY9" s="29">
        <f ca="1">IF(E9=0,0,BW9-$BW$39)</f>
        <v>-5.7403927694599233E-8</v>
      </c>
      <c r="CA9" s="42">
        <v>1.0881429765121919</v>
      </c>
      <c r="CB9" s="13">
        <f t="shared" si="1"/>
        <v>4.5133471418993487E-2</v>
      </c>
      <c r="CC9" s="11">
        <f t="shared" si="2"/>
        <v>7.932580987745479E-3</v>
      </c>
      <c r="CD9" s="21">
        <f t="shared" si="3"/>
        <v>0.14689964792121257</v>
      </c>
    </row>
    <row r="10" spans="1:86">
      <c r="A10" s="18">
        <v>6</v>
      </c>
      <c r="B10" s="65" t="s">
        <v>61</v>
      </c>
      <c r="C10" s="66" t="s">
        <v>59</v>
      </c>
      <c r="D10" s="38">
        <f t="array" ref="D10">IF(F10&lt;&gt;0,(1/H10)/SUM(IF($F$5:$F$34&lt;&gt;0,1/$H$5:$H$34)),0)</f>
        <v>0.14105787428731961</v>
      </c>
      <c r="E10" s="44">
        <v>0.12071984185850346</v>
      </c>
      <c r="F10" s="45">
        <v>0.05</v>
      </c>
      <c r="G10" s="45">
        <v>0.3</v>
      </c>
      <c r="H10" s="51">
        <v>4.960326524980456E-2</v>
      </c>
      <c r="I10" s="75">
        <f ca="1">Correlations!B12</f>
        <v>0.40595906941231286</v>
      </c>
      <c r="J10" s="75">
        <f ca="1">Correlations!C12</f>
        <v>0.52824285399506832</v>
      </c>
      <c r="K10" s="75">
        <f ca="1">Correlations!D12</f>
        <v>0.56734215371587537</v>
      </c>
      <c r="L10" s="75">
        <f ca="1">Correlations!E12</f>
        <v>0.62654990457614324</v>
      </c>
      <c r="M10" s="75">
        <f ca="1">Correlations!F12</f>
        <v>0.43778332409068665</v>
      </c>
      <c r="N10" s="75">
        <f ca="1">Correlations!G12</f>
        <v>1</v>
      </c>
      <c r="O10" s="75">
        <f ca="1">Correlations!H12</f>
        <v>0.71625167332343864</v>
      </c>
      <c r="P10" s="75">
        <f>Correlations!I12</f>
        <v>0</v>
      </c>
      <c r="Q10" s="75">
        <f>Correlations!J12</f>
        <v>0</v>
      </c>
      <c r="R10" s="75">
        <f>Correlations!K12</f>
        <v>0</v>
      </c>
      <c r="S10" s="75">
        <f>Correlations!L12</f>
        <v>0</v>
      </c>
      <c r="T10" s="75">
        <f>Correlations!M12</f>
        <v>0</v>
      </c>
      <c r="U10" s="75">
        <f>Correlations!N12</f>
        <v>0</v>
      </c>
      <c r="V10" s="75">
        <f>Correlations!O12</f>
        <v>0</v>
      </c>
      <c r="W10" s="75">
        <f>Correlations!P12</f>
        <v>0</v>
      </c>
      <c r="X10" s="75">
        <f>Correlations!I12</f>
        <v>0</v>
      </c>
      <c r="Y10" s="75">
        <f>Correlations!J12</f>
        <v>0</v>
      </c>
      <c r="Z10" s="75">
        <f>Correlations!K12</f>
        <v>0</v>
      </c>
      <c r="AA10" s="75">
        <f>Correlations!L12</f>
        <v>0</v>
      </c>
      <c r="AB10" s="75">
        <f>Correlations!M12</f>
        <v>0</v>
      </c>
      <c r="AC10" s="75">
        <f>Correlations!N12</f>
        <v>0</v>
      </c>
      <c r="AD10" s="75">
        <f>Correlations!O12</f>
        <v>0</v>
      </c>
      <c r="AE10" s="75">
        <f>Correlations!P12</f>
        <v>0</v>
      </c>
      <c r="AF10" s="75">
        <f>Correlations!Q12</f>
        <v>0</v>
      </c>
      <c r="AG10" s="75">
        <f>Correlations!R12</f>
        <v>0</v>
      </c>
      <c r="AH10" s="75">
        <f>Correlations!S12</f>
        <v>0</v>
      </c>
      <c r="AI10" s="75">
        <f>Correlations!T12</f>
        <v>0</v>
      </c>
      <c r="AJ10" s="75">
        <f>Correlations!U12</f>
        <v>0</v>
      </c>
      <c r="AK10" s="75">
        <f>Correlations!V12</f>
        <v>0</v>
      </c>
      <c r="AL10" s="75">
        <f>Correlations!W12</f>
        <v>0</v>
      </c>
      <c r="AN10" s="64">
        <f ca="1"/>
        <v>1.1900854074297653E-3</v>
      </c>
      <c r="AO10" s="64">
        <f ca="1"/>
        <v>1.98157049208846E-3</v>
      </c>
      <c r="AP10" s="64">
        <f ca="1"/>
        <v>7.8006543977521183E-4</v>
      </c>
      <c r="AQ10" s="64">
        <f ca="1"/>
        <v>1.7566221099916282E-3</v>
      </c>
      <c r="AR10" s="64">
        <f ca="1"/>
        <v>9.007043403349049E-4</v>
      </c>
      <c r="AS10" s="64">
        <f ca="1"/>
        <v>2.4604839234424686E-3</v>
      </c>
      <c r="AT10" s="64">
        <f ca="1"/>
        <v>2.4107026410240908E-3</v>
      </c>
      <c r="AU10" s="64">
        <v>0</v>
      </c>
      <c r="AV10" s="64">
        <v>0</v>
      </c>
      <c r="AW10" s="64">
        <v>0</v>
      </c>
      <c r="AX10" s="64">
        <v>0</v>
      </c>
      <c r="AY10" s="64">
        <v>0</v>
      </c>
      <c r="AZ10" s="64">
        <v>0</v>
      </c>
      <c r="BA10" s="64">
        <v>0</v>
      </c>
      <c r="BB10" s="64">
        <v>0</v>
      </c>
      <c r="BC10" s="64">
        <v>0</v>
      </c>
      <c r="BD10" s="64">
        <v>0</v>
      </c>
      <c r="BE10" s="64">
        <v>0</v>
      </c>
      <c r="BF10" s="64">
        <v>0</v>
      </c>
      <c r="BG10" s="64">
        <v>0</v>
      </c>
      <c r="BH10" s="64">
        <v>0</v>
      </c>
      <c r="BI10" s="64">
        <v>0</v>
      </c>
      <c r="BJ10" s="64">
        <v>0</v>
      </c>
      <c r="BK10" s="64">
        <v>0</v>
      </c>
      <c r="BL10" s="64">
        <v>0</v>
      </c>
      <c r="BM10" s="64">
        <v>0</v>
      </c>
      <c r="BN10" s="64">
        <v>0</v>
      </c>
      <c r="BO10" s="64">
        <v>0</v>
      </c>
      <c r="BP10" s="64">
        <v>0</v>
      </c>
      <c r="BQ10" s="64">
        <v>0</v>
      </c>
      <c r="BS10" s="11">
        <f t="shared" si="4"/>
        <v>5.9880983366218067E-3</v>
      </c>
      <c r="BT10" s="11"/>
      <c r="BU10" s="62">
        <f ca="1"/>
        <v>4.1911102188551437E-2</v>
      </c>
      <c r="BV10" s="11">
        <f t="shared" ca="1" si="0"/>
        <v>5.0595016283175075E-3</v>
      </c>
      <c r="BW10" s="12">
        <f t="shared" ca="1" si="5"/>
        <v>0.14285731968392115</v>
      </c>
      <c r="BY10" s="29">
        <f ca="1">IF(E10=0,0,BW10-$BW$39)</f>
        <v>1.7682677830310745E-7</v>
      </c>
      <c r="CA10" s="42">
        <v>1.2368134479075628</v>
      </c>
      <c r="CB10" s="13">
        <f t="shared" si="1"/>
        <v>6.1349985521084172E-2</v>
      </c>
      <c r="CC10" s="11">
        <f t="shared" si="2"/>
        <v>7.4061605501267577E-3</v>
      </c>
      <c r="CD10" s="21">
        <f t="shared" si="3"/>
        <v>0.13715112129864365</v>
      </c>
    </row>
    <row r="11" spans="1:86">
      <c r="A11" s="18">
        <v>7</v>
      </c>
      <c r="B11" s="65" t="s">
        <v>61</v>
      </c>
      <c r="C11" s="66" t="s">
        <v>60</v>
      </c>
      <c r="D11" s="38">
        <f t="array" ref="D11">IF(F11&lt;&gt;0,(1/H11)/SUM(IF($F$5:$F$34&lt;&gt;0,1/$H$5:$H$34)),0)</f>
        <v>0.10311928011013226</v>
      </c>
      <c r="E11" s="44">
        <v>9.1744847062519813E-2</v>
      </c>
      <c r="F11" s="45">
        <v>0.05</v>
      </c>
      <c r="G11" s="45">
        <v>0.3</v>
      </c>
      <c r="H11" s="51">
        <v>6.7852792866423428E-2</v>
      </c>
      <c r="I11" s="75">
        <f ca="1">Correlations!B13</f>
        <v>0.5943981699072648</v>
      </c>
      <c r="J11" s="75">
        <f ca="1">Correlations!C13</f>
        <v>8.543951155621704E-2</v>
      </c>
      <c r="K11" s="75">
        <f ca="1">Correlations!D13</f>
        <v>0.67800608944094076</v>
      </c>
      <c r="L11" s="75">
        <f ca="1">Correlations!E13</f>
        <v>0.89093692149586046</v>
      </c>
      <c r="M11" s="75">
        <f ca="1">Correlations!F13</f>
        <v>0.44931263043355063</v>
      </c>
      <c r="N11" s="75">
        <f ca="1">Correlations!G13</f>
        <v>0.71625167332343864</v>
      </c>
      <c r="O11" s="75">
        <f ca="1">Correlations!H13</f>
        <v>0.99999999999999989</v>
      </c>
      <c r="P11" s="75">
        <f>Correlations!I13</f>
        <v>0</v>
      </c>
      <c r="Q11" s="75">
        <f>Correlations!J13</f>
        <v>0</v>
      </c>
      <c r="R11" s="75">
        <f>Correlations!K13</f>
        <v>0</v>
      </c>
      <c r="S11" s="75">
        <f>Correlations!L13</f>
        <v>0</v>
      </c>
      <c r="T11" s="75">
        <f>Correlations!M13</f>
        <v>0</v>
      </c>
      <c r="U11" s="75">
        <f>Correlations!N13</f>
        <v>0</v>
      </c>
      <c r="V11" s="75">
        <f>Correlations!O13</f>
        <v>0</v>
      </c>
      <c r="W11" s="75">
        <f>Correlations!P13</f>
        <v>0</v>
      </c>
      <c r="X11" s="75">
        <f>Correlations!I13</f>
        <v>0</v>
      </c>
      <c r="Y11" s="75">
        <f>Correlations!J13</f>
        <v>0</v>
      </c>
      <c r="Z11" s="75">
        <f>Correlations!K13</f>
        <v>0</v>
      </c>
      <c r="AA11" s="75">
        <f>Correlations!L13</f>
        <v>0</v>
      </c>
      <c r="AB11" s="75">
        <f>Correlations!M13</f>
        <v>0</v>
      </c>
      <c r="AC11" s="75">
        <f>Correlations!N13</f>
        <v>0</v>
      </c>
      <c r="AD11" s="75">
        <f>Correlations!O13</f>
        <v>0</v>
      </c>
      <c r="AE11" s="75">
        <f>Correlations!P13</f>
        <v>0</v>
      </c>
      <c r="AF11" s="75">
        <f>Correlations!Q13</f>
        <v>0</v>
      </c>
      <c r="AG11" s="75">
        <f>Correlations!R13</f>
        <v>0</v>
      </c>
      <c r="AH11" s="75">
        <f>Correlations!S13</f>
        <v>0</v>
      </c>
      <c r="AI11" s="75">
        <f>Correlations!T13</f>
        <v>0</v>
      </c>
      <c r="AJ11" s="75">
        <f>Correlations!U13</f>
        <v>0</v>
      </c>
      <c r="AK11" s="75">
        <f>Correlations!V13</f>
        <v>0</v>
      </c>
      <c r="AL11" s="75">
        <f>Correlations!W13</f>
        <v>0</v>
      </c>
      <c r="AN11" s="64">
        <f ca="1"/>
        <v>2.38358589970137E-3</v>
      </c>
      <c r="AO11" s="64">
        <f ca="1"/>
        <v>4.3842177400291459E-4</v>
      </c>
      <c r="AP11" s="64">
        <f ca="1"/>
        <v>1.2751962914722464E-3</v>
      </c>
      <c r="AQ11" s="64">
        <f ca="1"/>
        <v>3.4168593016318601E-3</v>
      </c>
      <c r="AR11" s="64">
        <f ca="1"/>
        <v>1.2645299804122901E-3</v>
      </c>
      <c r="AS11" s="64">
        <f ca="1"/>
        <v>2.4107026410240908E-3</v>
      </c>
      <c r="AT11" s="64">
        <f ca="1"/>
        <v>4.6040014997737614E-3</v>
      </c>
      <c r="AU11" s="64">
        <v>0</v>
      </c>
      <c r="AV11" s="64">
        <v>0</v>
      </c>
      <c r="AW11" s="64">
        <v>0</v>
      </c>
      <c r="AX11" s="64">
        <v>0</v>
      </c>
      <c r="AY11" s="64">
        <v>0</v>
      </c>
      <c r="AZ11" s="64">
        <v>0</v>
      </c>
      <c r="BA11" s="64">
        <v>0</v>
      </c>
      <c r="BB11" s="64">
        <v>0</v>
      </c>
      <c r="BC11" s="64">
        <v>0</v>
      </c>
      <c r="BD11" s="64">
        <v>0</v>
      </c>
      <c r="BE11" s="64">
        <v>0</v>
      </c>
      <c r="BF11" s="64">
        <v>0</v>
      </c>
      <c r="BG11" s="64">
        <v>0</v>
      </c>
      <c r="BH11" s="64">
        <v>0</v>
      </c>
      <c r="BI11" s="64">
        <v>0</v>
      </c>
      <c r="BJ11" s="64">
        <v>0</v>
      </c>
      <c r="BK11" s="64">
        <v>0</v>
      </c>
      <c r="BL11" s="64">
        <v>0</v>
      </c>
      <c r="BM11" s="64">
        <v>0</v>
      </c>
      <c r="BN11" s="64">
        <v>0</v>
      </c>
      <c r="BO11" s="64">
        <v>0</v>
      </c>
      <c r="BP11" s="64">
        <v>0</v>
      </c>
      <c r="BQ11" s="64">
        <v>0</v>
      </c>
      <c r="BS11" s="11">
        <f t="shared" si="4"/>
        <v>6.2251441042948524E-3</v>
      </c>
      <c r="BT11" s="11"/>
      <c r="BU11" s="62">
        <f ca="1"/>
        <v>5.514728215783421E-2</v>
      </c>
      <c r="BV11" s="11">
        <f t="shared" ca="1" si="0"/>
        <v>5.0594789674841276E-3</v>
      </c>
      <c r="BW11" s="12">
        <f t="shared" ca="1" si="5"/>
        <v>0.14285667984502864</v>
      </c>
      <c r="BY11" s="29">
        <f ca="1">IF(E11=0,0,BW11-$BW$39)</f>
        <v>-4.6301211420463062E-7</v>
      </c>
      <c r="CA11" s="42">
        <v>0.96173840880681538</v>
      </c>
      <c r="CB11" s="13">
        <f t="shared" si="1"/>
        <v>6.5256637044452503E-2</v>
      </c>
      <c r="CC11" s="11">
        <f t="shared" si="2"/>
        <v>5.98696018545766E-3</v>
      </c>
      <c r="CD11" s="21">
        <f t="shared" si="3"/>
        <v>0.11086963306403075</v>
      </c>
    </row>
    <row r="12" spans="1:86" hidden="1" outlineLevel="1">
      <c r="A12" s="18">
        <v>8</v>
      </c>
      <c r="B12" s="65"/>
      <c r="C12" s="66"/>
      <c r="D12" s="38">
        <f t="array" ref="D12">IF(F12&lt;&gt;0,(1/H12)/SUM(IF($F$5:$F$34&lt;&gt;0,1/$H$5:$H$34)),0)</f>
        <v>0</v>
      </c>
      <c r="E12" s="44">
        <v>0</v>
      </c>
      <c r="F12" s="45">
        <v>0</v>
      </c>
      <c r="G12" s="45">
        <v>0</v>
      </c>
      <c r="H12" s="51">
        <v>0.01</v>
      </c>
      <c r="I12" s="75">
        <f>Correlations!B14</f>
        <v>0</v>
      </c>
      <c r="J12" s="75">
        <f>Correlations!C14</f>
        <v>0</v>
      </c>
      <c r="K12" s="75">
        <f>Correlations!D14</f>
        <v>0</v>
      </c>
      <c r="L12" s="75">
        <f>Correlations!E14</f>
        <v>0</v>
      </c>
      <c r="M12" s="75">
        <f>Correlations!F14</f>
        <v>0</v>
      </c>
      <c r="N12" s="75">
        <f>Correlations!G14</f>
        <v>0</v>
      </c>
      <c r="O12" s="75">
        <f>Correlations!H14</f>
        <v>0</v>
      </c>
      <c r="P12" s="75">
        <f>Correlations!I14</f>
        <v>0</v>
      </c>
      <c r="Q12" s="75">
        <f>Correlations!J14</f>
        <v>0</v>
      </c>
      <c r="R12" s="75">
        <f>Correlations!K14</f>
        <v>0</v>
      </c>
      <c r="S12" s="75">
        <f>Correlations!L14</f>
        <v>0</v>
      </c>
      <c r="T12" s="75">
        <f>Correlations!M14</f>
        <v>0</v>
      </c>
      <c r="U12" s="75">
        <f>Correlations!N14</f>
        <v>0</v>
      </c>
      <c r="V12" s="75">
        <f>Correlations!O14</f>
        <v>0</v>
      </c>
      <c r="W12" s="75">
        <f>Correlations!P14</f>
        <v>0</v>
      </c>
      <c r="X12" s="75">
        <f>Correlations!Q14</f>
        <v>0</v>
      </c>
      <c r="Y12" s="75">
        <f>Correlations!R14</f>
        <v>0</v>
      </c>
      <c r="Z12" s="75">
        <f>Correlations!S14</f>
        <v>0</v>
      </c>
      <c r="AA12" s="75">
        <f>Correlations!T14</f>
        <v>0</v>
      </c>
      <c r="AB12" s="75">
        <f>Correlations!U14</f>
        <v>0</v>
      </c>
      <c r="AC12" s="75">
        <f>Correlations!V14</f>
        <v>0</v>
      </c>
      <c r="AD12" s="75">
        <f>Correlations!W14</f>
        <v>0</v>
      </c>
      <c r="AE12" s="75">
        <f>Correlations!X14</f>
        <v>0</v>
      </c>
      <c r="AF12" s="75">
        <f>Correlations!Y14</f>
        <v>0</v>
      </c>
      <c r="AG12" s="75">
        <f>Correlations!Z14</f>
        <v>0</v>
      </c>
      <c r="AH12" s="75">
        <f>Correlations!AA14</f>
        <v>0</v>
      </c>
      <c r="AI12" s="75">
        <f>Correlations!AB14</f>
        <v>0</v>
      </c>
      <c r="AJ12" s="75">
        <f>Correlations!AC14</f>
        <v>0</v>
      </c>
      <c r="AK12" s="75">
        <f>Correlations!AD14</f>
        <v>0</v>
      </c>
      <c r="AL12" s="75">
        <f>Correlations!AE14</f>
        <v>0</v>
      </c>
      <c r="AN12" s="64">
        <v>0</v>
      </c>
      <c r="AO12" s="64">
        <v>0</v>
      </c>
      <c r="AP12" s="64">
        <v>0</v>
      </c>
      <c r="AQ12" s="64">
        <v>0</v>
      </c>
      <c r="AR12" s="64">
        <v>0</v>
      </c>
      <c r="AS12" s="64">
        <v>0</v>
      </c>
      <c r="AT12" s="64">
        <v>0</v>
      </c>
      <c r="AU12" s="64">
        <v>0</v>
      </c>
      <c r="AV12" s="64">
        <v>0</v>
      </c>
      <c r="AW12" s="64">
        <v>0</v>
      </c>
      <c r="AX12" s="64">
        <v>0</v>
      </c>
      <c r="AY12" s="64">
        <v>0</v>
      </c>
      <c r="AZ12" s="64">
        <v>0</v>
      </c>
      <c r="BA12" s="64">
        <v>0</v>
      </c>
      <c r="BB12" s="64">
        <v>0</v>
      </c>
      <c r="BC12" s="64">
        <v>0</v>
      </c>
      <c r="BD12" s="64">
        <v>0</v>
      </c>
      <c r="BE12" s="64">
        <v>0</v>
      </c>
      <c r="BF12" s="64">
        <v>0</v>
      </c>
      <c r="BG12" s="64">
        <v>0</v>
      </c>
      <c r="BH12" s="64">
        <v>0</v>
      </c>
      <c r="BI12" s="64">
        <v>0</v>
      </c>
      <c r="BJ12" s="64">
        <v>0</v>
      </c>
      <c r="BK12" s="64">
        <v>0</v>
      </c>
      <c r="BL12" s="64">
        <v>0</v>
      </c>
      <c r="BM12" s="64">
        <v>0</v>
      </c>
      <c r="BN12" s="64">
        <v>0</v>
      </c>
      <c r="BO12" s="64">
        <v>0</v>
      </c>
      <c r="BP12" s="64">
        <v>0</v>
      </c>
      <c r="BQ12" s="64">
        <v>0</v>
      </c>
      <c r="BS12" s="11">
        <f t="shared" si="4"/>
        <v>0</v>
      </c>
      <c r="BT12" s="11"/>
      <c r="BU12" s="62">
        <f ca="1"/>
        <v>0</v>
      </c>
      <c r="BV12" s="11">
        <f t="shared" ca="1" si="0"/>
        <v>0</v>
      </c>
      <c r="BW12" s="12">
        <f t="shared" ca="1" si="5"/>
        <v>0</v>
      </c>
      <c r="BY12" s="29">
        <f>IF(E12=0,0,BW12-$BW$39)</f>
        <v>0</v>
      </c>
      <c r="CA12" s="42">
        <v>0</v>
      </c>
      <c r="CB12" s="13">
        <f t="shared" si="1"/>
        <v>0</v>
      </c>
      <c r="CC12" s="11">
        <f t="shared" si="2"/>
        <v>0</v>
      </c>
      <c r="CD12" s="21">
        <f t="shared" si="3"/>
        <v>0</v>
      </c>
    </row>
    <row r="13" spans="1:86" hidden="1" outlineLevel="1">
      <c r="A13" s="18">
        <v>9</v>
      </c>
      <c r="B13" s="65"/>
      <c r="C13" s="66"/>
      <c r="D13" s="38">
        <f t="array" ref="D13">IF(F13&lt;&gt;0,(1/H13)/SUM(IF($F$5:$F$34&lt;&gt;0,1/$H$5:$H$34)),0)</f>
        <v>0</v>
      </c>
      <c r="E13" s="44">
        <v>0</v>
      </c>
      <c r="F13" s="45">
        <v>0</v>
      </c>
      <c r="G13" s="45">
        <v>0</v>
      </c>
      <c r="H13" s="51">
        <v>0.01</v>
      </c>
      <c r="I13" s="75">
        <f>Correlations!B15</f>
        <v>0</v>
      </c>
      <c r="J13" s="75">
        <f>Correlations!C15</f>
        <v>0</v>
      </c>
      <c r="K13" s="75">
        <f>Correlations!D15</f>
        <v>0</v>
      </c>
      <c r="L13" s="75">
        <f>Correlations!E15</f>
        <v>0</v>
      </c>
      <c r="M13" s="75">
        <f>Correlations!F15</f>
        <v>0</v>
      </c>
      <c r="N13" s="75">
        <f>Correlations!G15</f>
        <v>0</v>
      </c>
      <c r="O13" s="75">
        <f>Correlations!H15</f>
        <v>0</v>
      </c>
      <c r="P13" s="75">
        <f>Correlations!I15</f>
        <v>0</v>
      </c>
      <c r="Q13" s="75">
        <f>Correlations!J15</f>
        <v>0</v>
      </c>
      <c r="R13" s="75">
        <f>Correlations!K15</f>
        <v>0</v>
      </c>
      <c r="S13" s="75">
        <f>Correlations!L15</f>
        <v>0</v>
      </c>
      <c r="T13" s="75">
        <f>Correlations!M15</f>
        <v>0</v>
      </c>
      <c r="U13" s="75">
        <f>Correlations!N15</f>
        <v>0</v>
      </c>
      <c r="V13" s="75">
        <f>Correlations!O15</f>
        <v>0</v>
      </c>
      <c r="W13" s="75">
        <f>Correlations!P15</f>
        <v>0</v>
      </c>
      <c r="X13" s="75">
        <f>Correlations!Q15</f>
        <v>0</v>
      </c>
      <c r="Y13" s="75">
        <f>Correlations!R15</f>
        <v>0</v>
      </c>
      <c r="Z13" s="75">
        <f>Correlations!S15</f>
        <v>0</v>
      </c>
      <c r="AA13" s="75">
        <f>Correlations!T15</f>
        <v>0</v>
      </c>
      <c r="AB13" s="75">
        <f>Correlations!U15</f>
        <v>0</v>
      </c>
      <c r="AC13" s="75">
        <f>Correlations!V15</f>
        <v>0</v>
      </c>
      <c r="AD13" s="75">
        <f>Correlations!W15</f>
        <v>0</v>
      </c>
      <c r="AE13" s="75">
        <f>Correlations!X15</f>
        <v>0</v>
      </c>
      <c r="AF13" s="75">
        <f>Correlations!Y15</f>
        <v>0</v>
      </c>
      <c r="AG13" s="75">
        <f>Correlations!Z15</f>
        <v>0</v>
      </c>
      <c r="AH13" s="75">
        <f>Correlations!AA15</f>
        <v>0</v>
      </c>
      <c r="AI13" s="75">
        <f>Correlations!AB15</f>
        <v>0</v>
      </c>
      <c r="AJ13" s="75">
        <f>Correlations!AC15</f>
        <v>0</v>
      </c>
      <c r="AK13" s="75">
        <f>Correlations!AD15</f>
        <v>0</v>
      </c>
      <c r="AL13" s="75">
        <f>Correlations!AE15</f>
        <v>0</v>
      </c>
      <c r="AN13" s="64">
        <v>0</v>
      </c>
      <c r="AO13" s="64">
        <v>0</v>
      </c>
      <c r="AP13" s="64">
        <v>0</v>
      </c>
      <c r="AQ13" s="64">
        <v>0</v>
      </c>
      <c r="AR13" s="64">
        <v>0</v>
      </c>
      <c r="AS13" s="64">
        <v>0</v>
      </c>
      <c r="AT13" s="64">
        <v>0</v>
      </c>
      <c r="AU13" s="64">
        <v>0</v>
      </c>
      <c r="AV13" s="64">
        <v>0</v>
      </c>
      <c r="AW13" s="64">
        <v>0</v>
      </c>
      <c r="AX13" s="64">
        <v>0</v>
      </c>
      <c r="AY13" s="64">
        <v>0</v>
      </c>
      <c r="AZ13" s="64">
        <v>0</v>
      </c>
      <c r="BA13" s="64">
        <v>0</v>
      </c>
      <c r="BB13" s="64">
        <v>0</v>
      </c>
      <c r="BC13" s="64">
        <v>0</v>
      </c>
      <c r="BD13" s="64">
        <v>0</v>
      </c>
      <c r="BE13" s="64">
        <v>0</v>
      </c>
      <c r="BF13" s="64">
        <v>0</v>
      </c>
      <c r="BG13" s="64">
        <v>0</v>
      </c>
      <c r="BH13" s="64">
        <v>0</v>
      </c>
      <c r="BI13" s="64">
        <v>0</v>
      </c>
      <c r="BJ13" s="64">
        <v>0</v>
      </c>
      <c r="BK13" s="64">
        <v>0</v>
      </c>
      <c r="BL13" s="64">
        <v>0</v>
      </c>
      <c r="BM13" s="64">
        <v>0</v>
      </c>
      <c r="BN13" s="64">
        <v>0</v>
      </c>
      <c r="BO13" s="64">
        <v>0</v>
      </c>
      <c r="BP13" s="64">
        <v>0</v>
      </c>
      <c r="BQ13" s="64">
        <v>0</v>
      </c>
      <c r="BS13" s="11">
        <f t="shared" si="4"/>
        <v>0</v>
      </c>
      <c r="BT13" s="11"/>
      <c r="BU13" s="62">
        <f ca="1"/>
        <v>0</v>
      </c>
      <c r="BV13" s="11">
        <f t="shared" ca="1" si="0"/>
        <v>0</v>
      </c>
      <c r="BW13" s="12">
        <f t="shared" ca="1" si="5"/>
        <v>0</v>
      </c>
      <c r="BY13" s="29">
        <f>IF(E13=0,0,BW13-$BW$39)</f>
        <v>0</v>
      </c>
      <c r="CA13" s="42">
        <v>0</v>
      </c>
      <c r="CB13" s="13">
        <f t="shared" si="1"/>
        <v>0</v>
      </c>
      <c r="CC13" s="11">
        <f t="shared" si="2"/>
        <v>0</v>
      </c>
      <c r="CD13" s="21">
        <f t="shared" si="3"/>
        <v>0</v>
      </c>
    </row>
    <row r="14" spans="1:86" hidden="1" outlineLevel="1">
      <c r="A14" s="18">
        <v>10</v>
      </c>
      <c r="B14" s="65"/>
      <c r="C14" s="66"/>
      <c r="D14" s="38">
        <f t="array" ref="D14">IF(F14&lt;&gt;0,(1/H14)/SUM(IF($F$5:$F$34&lt;&gt;0,1/$H$5:$H$34)),0)</f>
        <v>0</v>
      </c>
      <c r="E14" s="44">
        <v>0</v>
      </c>
      <c r="F14" s="45">
        <v>0</v>
      </c>
      <c r="G14" s="45">
        <v>0</v>
      </c>
      <c r="H14" s="51">
        <v>0.01</v>
      </c>
      <c r="I14" s="75">
        <f>Correlations!B16</f>
        <v>0</v>
      </c>
      <c r="J14" s="75">
        <f>Correlations!C16</f>
        <v>0</v>
      </c>
      <c r="K14" s="75">
        <f>Correlations!D16</f>
        <v>0</v>
      </c>
      <c r="L14" s="75">
        <f>Correlations!E16</f>
        <v>0</v>
      </c>
      <c r="M14" s="75">
        <f>Correlations!F16</f>
        <v>0</v>
      </c>
      <c r="N14" s="75">
        <f>Correlations!G16</f>
        <v>0</v>
      </c>
      <c r="O14" s="75">
        <f>Correlations!H16</f>
        <v>0</v>
      </c>
      <c r="P14" s="75">
        <f>Correlations!I16</f>
        <v>0</v>
      </c>
      <c r="Q14" s="75">
        <f>Correlations!J16</f>
        <v>0</v>
      </c>
      <c r="R14" s="75">
        <f>Correlations!K16</f>
        <v>0</v>
      </c>
      <c r="S14" s="75">
        <f>Correlations!L16</f>
        <v>0</v>
      </c>
      <c r="T14" s="75">
        <f>Correlations!M16</f>
        <v>0</v>
      </c>
      <c r="U14" s="75">
        <f>Correlations!N16</f>
        <v>0</v>
      </c>
      <c r="V14" s="75">
        <f>Correlations!O16</f>
        <v>0</v>
      </c>
      <c r="W14" s="75">
        <f>Correlations!P16</f>
        <v>0</v>
      </c>
      <c r="X14" s="75">
        <f>Correlations!Q16</f>
        <v>0</v>
      </c>
      <c r="Y14" s="75">
        <f>Correlations!R16</f>
        <v>0</v>
      </c>
      <c r="Z14" s="75">
        <f>Correlations!S16</f>
        <v>0</v>
      </c>
      <c r="AA14" s="75">
        <f>Correlations!T16</f>
        <v>0</v>
      </c>
      <c r="AB14" s="75">
        <f>Correlations!U16</f>
        <v>0</v>
      </c>
      <c r="AC14" s="75">
        <f>Correlations!V16</f>
        <v>0</v>
      </c>
      <c r="AD14" s="75">
        <f>Correlations!W16</f>
        <v>0</v>
      </c>
      <c r="AE14" s="75">
        <f>Correlations!X16</f>
        <v>0</v>
      </c>
      <c r="AF14" s="75">
        <f>Correlations!Y16</f>
        <v>0</v>
      </c>
      <c r="AG14" s="75">
        <f>Correlations!Z16</f>
        <v>0</v>
      </c>
      <c r="AH14" s="75">
        <f>Correlations!AA16</f>
        <v>0</v>
      </c>
      <c r="AI14" s="75">
        <f>Correlations!AB16</f>
        <v>0</v>
      </c>
      <c r="AJ14" s="75">
        <f>Correlations!AC16</f>
        <v>0</v>
      </c>
      <c r="AK14" s="75">
        <f>Correlations!AD16</f>
        <v>0</v>
      </c>
      <c r="AL14" s="75">
        <f>Correlations!AE16</f>
        <v>0</v>
      </c>
      <c r="AN14" s="64">
        <v>0</v>
      </c>
      <c r="AO14" s="64">
        <v>0</v>
      </c>
      <c r="AP14" s="64">
        <v>0</v>
      </c>
      <c r="AQ14" s="64">
        <v>0</v>
      </c>
      <c r="AR14" s="64">
        <v>0</v>
      </c>
      <c r="AS14" s="64">
        <v>0</v>
      </c>
      <c r="AT14" s="64">
        <v>0</v>
      </c>
      <c r="AU14" s="64">
        <v>0</v>
      </c>
      <c r="AV14" s="64">
        <v>0</v>
      </c>
      <c r="AW14" s="64">
        <v>0</v>
      </c>
      <c r="AX14" s="64">
        <v>0</v>
      </c>
      <c r="AY14" s="64">
        <v>0</v>
      </c>
      <c r="AZ14" s="64">
        <v>0</v>
      </c>
      <c r="BA14" s="64">
        <v>0</v>
      </c>
      <c r="BB14" s="64">
        <v>0</v>
      </c>
      <c r="BC14" s="64">
        <v>0</v>
      </c>
      <c r="BD14" s="64">
        <v>0</v>
      </c>
      <c r="BE14" s="64">
        <v>0</v>
      </c>
      <c r="BF14" s="64">
        <v>0</v>
      </c>
      <c r="BG14" s="64">
        <v>0</v>
      </c>
      <c r="BH14" s="64">
        <v>0</v>
      </c>
      <c r="BI14" s="64">
        <v>0</v>
      </c>
      <c r="BJ14" s="64">
        <v>0</v>
      </c>
      <c r="BK14" s="64">
        <v>0</v>
      </c>
      <c r="BL14" s="64">
        <v>0</v>
      </c>
      <c r="BM14" s="64">
        <v>0</v>
      </c>
      <c r="BN14" s="64">
        <v>0</v>
      </c>
      <c r="BO14" s="64">
        <v>0</v>
      </c>
      <c r="BP14" s="64">
        <v>0</v>
      </c>
      <c r="BQ14" s="64">
        <v>0</v>
      </c>
      <c r="BS14" s="11">
        <f t="shared" si="4"/>
        <v>0</v>
      </c>
      <c r="BT14" s="11"/>
      <c r="BU14" s="62">
        <f ca="1"/>
        <v>0</v>
      </c>
      <c r="BV14" s="11">
        <f t="shared" ca="1" si="0"/>
        <v>0</v>
      </c>
      <c r="BW14" s="12">
        <f t="shared" ca="1" si="5"/>
        <v>0</v>
      </c>
      <c r="BY14" s="29">
        <f>IF(E14=0,0,BW14-$BW$39)</f>
        <v>0</v>
      </c>
      <c r="CA14" s="42">
        <v>0</v>
      </c>
      <c r="CB14" s="13">
        <f t="shared" si="1"/>
        <v>0</v>
      </c>
      <c r="CC14" s="11">
        <f t="shared" si="2"/>
        <v>0</v>
      </c>
      <c r="CD14" s="21">
        <f t="shared" si="3"/>
        <v>0</v>
      </c>
    </row>
    <row r="15" spans="1:86" hidden="1" outlineLevel="1">
      <c r="A15" s="18">
        <v>11</v>
      </c>
      <c r="B15" s="65"/>
      <c r="C15" s="66"/>
      <c r="D15" s="38">
        <f t="array" ref="D15">IF(F15&lt;&gt;0,(1/H15)/SUM(IF($F$5:$F$34&lt;&gt;0,1/$H$5:$H$34)),0)</f>
        <v>0</v>
      </c>
      <c r="E15" s="44">
        <v>0</v>
      </c>
      <c r="F15" s="45">
        <v>0</v>
      </c>
      <c r="G15" s="45">
        <v>0</v>
      </c>
      <c r="H15" s="51">
        <v>0.01</v>
      </c>
      <c r="I15" s="75">
        <f>Correlations!B17</f>
        <v>0</v>
      </c>
      <c r="J15" s="75">
        <f>Correlations!C17</f>
        <v>0</v>
      </c>
      <c r="K15" s="75">
        <f>Correlations!D17</f>
        <v>0</v>
      </c>
      <c r="L15" s="75">
        <f>Correlations!E17</f>
        <v>0</v>
      </c>
      <c r="M15" s="75">
        <f>Correlations!F17</f>
        <v>0</v>
      </c>
      <c r="N15" s="75">
        <f>Correlations!G17</f>
        <v>0</v>
      </c>
      <c r="O15" s="75">
        <f>Correlations!H17</f>
        <v>0</v>
      </c>
      <c r="P15" s="75">
        <f>Correlations!I17</f>
        <v>0</v>
      </c>
      <c r="Q15" s="75">
        <f>Correlations!J17</f>
        <v>0</v>
      </c>
      <c r="R15" s="75">
        <f>Correlations!K17</f>
        <v>0</v>
      </c>
      <c r="S15" s="75">
        <f>Correlations!L17</f>
        <v>0</v>
      </c>
      <c r="T15" s="75">
        <f>Correlations!M17</f>
        <v>0</v>
      </c>
      <c r="U15" s="75">
        <f>Correlations!N17</f>
        <v>0</v>
      </c>
      <c r="V15" s="75">
        <f>Correlations!O17</f>
        <v>0</v>
      </c>
      <c r="W15" s="75">
        <f>Correlations!P17</f>
        <v>0</v>
      </c>
      <c r="X15" s="75">
        <f>Correlations!Q17</f>
        <v>0</v>
      </c>
      <c r="Y15" s="75">
        <f>Correlations!R17</f>
        <v>0</v>
      </c>
      <c r="Z15" s="75">
        <f>Correlations!S17</f>
        <v>0</v>
      </c>
      <c r="AA15" s="75">
        <f>Correlations!T17</f>
        <v>0</v>
      </c>
      <c r="AB15" s="75">
        <f>Correlations!U17</f>
        <v>0</v>
      </c>
      <c r="AC15" s="75">
        <f>Correlations!V17</f>
        <v>0</v>
      </c>
      <c r="AD15" s="75">
        <f>Correlations!W17</f>
        <v>0</v>
      </c>
      <c r="AE15" s="75">
        <f>Correlations!X17</f>
        <v>0</v>
      </c>
      <c r="AF15" s="75">
        <f>Correlations!Y17</f>
        <v>0</v>
      </c>
      <c r="AG15" s="75">
        <f>Correlations!Z17</f>
        <v>0</v>
      </c>
      <c r="AH15" s="75">
        <f>Correlations!AA17</f>
        <v>0</v>
      </c>
      <c r="AI15" s="75">
        <f>Correlations!AB17</f>
        <v>0</v>
      </c>
      <c r="AJ15" s="75">
        <f>Correlations!AC17</f>
        <v>0</v>
      </c>
      <c r="AK15" s="75">
        <f>Correlations!AD17</f>
        <v>0</v>
      </c>
      <c r="AL15" s="75">
        <f>Correlations!AE17</f>
        <v>0</v>
      </c>
      <c r="AN15" s="64">
        <v>0</v>
      </c>
      <c r="AO15" s="64">
        <v>0</v>
      </c>
      <c r="AP15" s="64">
        <v>0</v>
      </c>
      <c r="AQ15" s="64">
        <v>0</v>
      </c>
      <c r="AR15" s="64">
        <v>0</v>
      </c>
      <c r="AS15" s="64">
        <v>0</v>
      </c>
      <c r="AT15" s="64">
        <v>0</v>
      </c>
      <c r="AU15" s="64">
        <v>0</v>
      </c>
      <c r="AV15" s="64">
        <v>0</v>
      </c>
      <c r="AW15" s="64">
        <v>0</v>
      </c>
      <c r="AX15" s="64">
        <v>0</v>
      </c>
      <c r="AY15" s="64">
        <v>0</v>
      </c>
      <c r="AZ15" s="64">
        <v>0</v>
      </c>
      <c r="BA15" s="64">
        <v>0</v>
      </c>
      <c r="BB15" s="64">
        <v>0</v>
      </c>
      <c r="BC15" s="64">
        <v>0</v>
      </c>
      <c r="BD15" s="64">
        <v>0</v>
      </c>
      <c r="BE15" s="64">
        <v>0</v>
      </c>
      <c r="BF15" s="64">
        <v>0</v>
      </c>
      <c r="BG15" s="64">
        <v>0</v>
      </c>
      <c r="BH15" s="64">
        <v>0</v>
      </c>
      <c r="BI15" s="64">
        <v>0</v>
      </c>
      <c r="BJ15" s="64">
        <v>0</v>
      </c>
      <c r="BK15" s="64">
        <v>0</v>
      </c>
      <c r="BL15" s="64">
        <v>0</v>
      </c>
      <c r="BM15" s="64">
        <v>0</v>
      </c>
      <c r="BN15" s="64">
        <v>0</v>
      </c>
      <c r="BO15" s="64">
        <v>0</v>
      </c>
      <c r="BP15" s="64">
        <v>0</v>
      </c>
      <c r="BQ15" s="64">
        <v>0</v>
      </c>
      <c r="BS15" s="11">
        <f t="shared" si="4"/>
        <v>0</v>
      </c>
      <c r="BT15" s="11"/>
      <c r="BU15" s="62">
        <f ca="1"/>
        <v>0</v>
      </c>
      <c r="BV15" s="11">
        <f t="shared" ca="1" si="0"/>
        <v>0</v>
      </c>
      <c r="BW15" s="12">
        <f t="shared" ca="1" si="5"/>
        <v>0</v>
      </c>
      <c r="BY15" s="29">
        <f>IF(E15=0,0,BW15-$BW$39)</f>
        <v>0</v>
      </c>
      <c r="CA15" s="42">
        <v>0</v>
      </c>
      <c r="CB15" s="50">
        <f t="shared" si="1"/>
        <v>0</v>
      </c>
      <c r="CC15" s="11">
        <f t="shared" si="2"/>
        <v>0</v>
      </c>
      <c r="CD15" s="21">
        <f t="shared" si="3"/>
        <v>0</v>
      </c>
    </row>
    <row r="16" spans="1:86" hidden="1" outlineLevel="1">
      <c r="A16" s="18">
        <v>12</v>
      </c>
      <c r="B16" s="65"/>
      <c r="C16" s="66"/>
      <c r="D16" s="38">
        <f t="array" ref="D16">IF(F16&lt;&gt;0,(1/H16)/SUM(IF($F$5:$F$34&lt;&gt;0,1/$H$5:$H$34)),0)</f>
        <v>0</v>
      </c>
      <c r="E16" s="44">
        <v>0</v>
      </c>
      <c r="F16" s="45">
        <v>0</v>
      </c>
      <c r="G16" s="45">
        <v>0</v>
      </c>
      <c r="H16" s="51">
        <v>0.01</v>
      </c>
      <c r="I16" s="75">
        <f>Correlations!B18</f>
        <v>0</v>
      </c>
      <c r="J16" s="75">
        <f>Correlations!C18</f>
        <v>0</v>
      </c>
      <c r="K16" s="75">
        <f>Correlations!D18</f>
        <v>0</v>
      </c>
      <c r="L16" s="75">
        <f>Correlations!E18</f>
        <v>0</v>
      </c>
      <c r="M16" s="75">
        <f>Correlations!F18</f>
        <v>0</v>
      </c>
      <c r="N16" s="75">
        <f>Correlations!G18</f>
        <v>0</v>
      </c>
      <c r="O16" s="75">
        <f>Correlations!H18</f>
        <v>0</v>
      </c>
      <c r="P16" s="75">
        <f>Correlations!I18</f>
        <v>0</v>
      </c>
      <c r="Q16" s="75">
        <f>Correlations!J18</f>
        <v>0</v>
      </c>
      <c r="R16" s="75">
        <f>Correlations!K18</f>
        <v>0</v>
      </c>
      <c r="S16" s="75">
        <f>Correlations!L18</f>
        <v>0</v>
      </c>
      <c r="T16" s="75">
        <f>Correlations!M18</f>
        <v>0</v>
      </c>
      <c r="U16" s="75">
        <f>Correlations!N18</f>
        <v>0</v>
      </c>
      <c r="V16" s="75">
        <f>Correlations!O18</f>
        <v>0</v>
      </c>
      <c r="W16" s="75">
        <f>Correlations!P18</f>
        <v>0</v>
      </c>
      <c r="X16" s="75">
        <f>Correlations!Q18</f>
        <v>0</v>
      </c>
      <c r="Y16" s="75">
        <f>Correlations!R18</f>
        <v>0</v>
      </c>
      <c r="Z16" s="75">
        <f>Correlations!S18</f>
        <v>0</v>
      </c>
      <c r="AA16" s="75">
        <f>Correlations!T18</f>
        <v>0</v>
      </c>
      <c r="AB16" s="75">
        <f>Correlations!U18</f>
        <v>0</v>
      </c>
      <c r="AC16" s="75">
        <f>Correlations!V18</f>
        <v>0</v>
      </c>
      <c r="AD16" s="75">
        <f>Correlations!W18</f>
        <v>0</v>
      </c>
      <c r="AE16" s="75">
        <f>Correlations!X18</f>
        <v>0</v>
      </c>
      <c r="AF16" s="75">
        <f>Correlations!Y18</f>
        <v>0</v>
      </c>
      <c r="AG16" s="75">
        <f>Correlations!Z18</f>
        <v>0</v>
      </c>
      <c r="AH16" s="75">
        <f>Correlations!AA18</f>
        <v>0</v>
      </c>
      <c r="AI16" s="75">
        <f>Correlations!AB18</f>
        <v>0</v>
      </c>
      <c r="AJ16" s="75">
        <f>Correlations!AC18</f>
        <v>0</v>
      </c>
      <c r="AK16" s="75">
        <f>Correlations!AD18</f>
        <v>0</v>
      </c>
      <c r="AL16" s="75">
        <f>Correlations!AE18</f>
        <v>0</v>
      </c>
      <c r="AN16" s="64">
        <v>0</v>
      </c>
      <c r="AO16" s="64">
        <v>0</v>
      </c>
      <c r="AP16" s="64">
        <v>0</v>
      </c>
      <c r="AQ16" s="64">
        <v>0</v>
      </c>
      <c r="AR16" s="64">
        <v>0</v>
      </c>
      <c r="AS16" s="64">
        <v>0</v>
      </c>
      <c r="AT16" s="64">
        <v>0</v>
      </c>
      <c r="AU16" s="64">
        <v>0</v>
      </c>
      <c r="AV16" s="64">
        <v>0</v>
      </c>
      <c r="AW16" s="64">
        <v>0</v>
      </c>
      <c r="AX16" s="64">
        <v>0</v>
      </c>
      <c r="AY16" s="64">
        <v>0</v>
      </c>
      <c r="AZ16" s="64">
        <v>0</v>
      </c>
      <c r="BA16" s="64">
        <v>0</v>
      </c>
      <c r="BB16" s="64">
        <v>0</v>
      </c>
      <c r="BC16" s="64">
        <v>0</v>
      </c>
      <c r="BD16" s="64">
        <v>0</v>
      </c>
      <c r="BE16" s="64">
        <v>0</v>
      </c>
      <c r="BF16" s="64">
        <v>0</v>
      </c>
      <c r="BG16" s="64">
        <v>0</v>
      </c>
      <c r="BH16" s="64">
        <v>0</v>
      </c>
      <c r="BI16" s="64">
        <v>0</v>
      </c>
      <c r="BJ16" s="64">
        <v>0</v>
      </c>
      <c r="BK16" s="64">
        <v>0</v>
      </c>
      <c r="BL16" s="64">
        <v>0</v>
      </c>
      <c r="BM16" s="64">
        <v>0</v>
      </c>
      <c r="BN16" s="64">
        <v>0</v>
      </c>
      <c r="BO16" s="64">
        <v>0</v>
      </c>
      <c r="BP16" s="64">
        <v>0</v>
      </c>
      <c r="BQ16" s="64">
        <v>0</v>
      </c>
      <c r="BS16" s="11">
        <f t="shared" si="4"/>
        <v>0</v>
      </c>
      <c r="BT16" s="11"/>
      <c r="BU16" s="62">
        <f ca="1"/>
        <v>0</v>
      </c>
      <c r="BV16" s="11">
        <f t="shared" ca="1" si="0"/>
        <v>0</v>
      </c>
      <c r="BW16" s="12">
        <f t="shared" ca="1" si="5"/>
        <v>0</v>
      </c>
      <c r="BY16" s="29">
        <f>IF(E16=0,0,BW16-$BW$39)</f>
        <v>0</v>
      </c>
      <c r="CA16" s="42">
        <v>0</v>
      </c>
      <c r="CB16" s="13">
        <f t="shared" si="1"/>
        <v>0</v>
      </c>
      <c r="CC16" s="11">
        <f t="shared" si="2"/>
        <v>0</v>
      </c>
      <c r="CD16" s="21">
        <f t="shared" si="3"/>
        <v>0</v>
      </c>
    </row>
    <row r="17" spans="1:82" hidden="1" outlineLevel="1">
      <c r="A17" s="18">
        <v>13</v>
      </c>
      <c r="B17" s="65"/>
      <c r="C17" s="66"/>
      <c r="D17" s="38">
        <f t="array" ref="D17">IF(F17&lt;&gt;0,(1/H17)/SUM(IF($F$5:$F$34&lt;&gt;0,1/$H$5:$H$34)),0)</f>
        <v>0</v>
      </c>
      <c r="E17" s="44">
        <v>0</v>
      </c>
      <c r="F17" s="45">
        <v>0</v>
      </c>
      <c r="G17" s="45">
        <v>0</v>
      </c>
      <c r="H17" s="51">
        <v>0.01</v>
      </c>
      <c r="I17" s="75">
        <f>Correlations!B19</f>
        <v>0</v>
      </c>
      <c r="J17" s="75">
        <f>Correlations!C19</f>
        <v>0</v>
      </c>
      <c r="K17" s="75">
        <f>Correlations!D19</f>
        <v>0</v>
      </c>
      <c r="L17" s="75">
        <f>Correlations!E19</f>
        <v>0</v>
      </c>
      <c r="M17" s="75">
        <f>Correlations!F19</f>
        <v>0</v>
      </c>
      <c r="N17" s="75">
        <f>Correlations!G19</f>
        <v>0</v>
      </c>
      <c r="O17" s="75">
        <f>Correlations!H19</f>
        <v>0</v>
      </c>
      <c r="P17" s="75">
        <f>Correlations!I19</f>
        <v>0</v>
      </c>
      <c r="Q17" s="75">
        <f>Correlations!J19</f>
        <v>0</v>
      </c>
      <c r="R17" s="75">
        <f>Correlations!K19</f>
        <v>0</v>
      </c>
      <c r="S17" s="75">
        <f>Correlations!L19</f>
        <v>0</v>
      </c>
      <c r="T17" s="75">
        <f>Correlations!M19</f>
        <v>0</v>
      </c>
      <c r="U17" s="75">
        <f>Correlations!N19</f>
        <v>0</v>
      </c>
      <c r="V17" s="75">
        <f>Correlations!O19</f>
        <v>0</v>
      </c>
      <c r="W17" s="75">
        <f>Correlations!P19</f>
        <v>0</v>
      </c>
      <c r="X17" s="75">
        <f>Correlations!Q19</f>
        <v>0</v>
      </c>
      <c r="Y17" s="75">
        <f>Correlations!R19</f>
        <v>0</v>
      </c>
      <c r="Z17" s="75">
        <f>Correlations!S19</f>
        <v>0</v>
      </c>
      <c r="AA17" s="75">
        <f>Correlations!T19</f>
        <v>0</v>
      </c>
      <c r="AB17" s="75">
        <f>Correlations!U19</f>
        <v>0</v>
      </c>
      <c r="AC17" s="75">
        <f>Correlations!V19</f>
        <v>0</v>
      </c>
      <c r="AD17" s="75">
        <f>Correlations!W19</f>
        <v>0</v>
      </c>
      <c r="AE17" s="75">
        <f>Correlations!X19</f>
        <v>0</v>
      </c>
      <c r="AF17" s="75">
        <f>Correlations!Y19</f>
        <v>0</v>
      </c>
      <c r="AG17" s="75">
        <f>Correlations!Z19</f>
        <v>0</v>
      </c>
      <c r="AH17" s="75">
        <f>Correlations!AA19</f>
        <v>0</v>
      </c>
      <c r="AI17" s="75">
        <f>Correlations!AB19</f>
        <v>0</v>
      </c>
      <c r="AJ17" s="75">
        <f>Correlations!AC19</f>
        <v>0</v>
      </c>
      <c r="AK17" s="75">
        <f>Correlations!AD19</f>
        <v>0</v>
      </c>
      <c r="AL17" s="75">
        <f>Correlations!AE19</f>
        <v>0</v>
      </c>
      <c r="AN17" s="64">
        <v>0</v>
      </c>
      <c r="AO17" s="64">
        <v>0</v>
      </c>
      <c r="AP17" s="64">
        <v>0</v>
      </c>
      <c r="AQ17" s="64">
        <v>0</v>
      </c>
      <c r="AR17" s="64">
        <v>0</v>
      </c>
      <c r="AS17" s="64">
        <v>0</v>
      </c>
      <c r="AT17" s="64">
        <v>0</v>
      </c>
      <c r="AU17" s="64">
        <v>0</v>
      </c>
      <c r="AV17" s="64">
        <v>0</v>
      </c>
      <c r="AW17" s="64">
        <v>0</v>
      </c>
      <c r="AX17" s="64">
        <v>0</v>
      </c>
      <c r="AY17" s="64">
        <v>0</v>
      </c>
      <c r="AZ17" s="64">
        <v>0</v>
      </c>
      <c r="BA17" s="64">
        <v>0</v>
      </c>
      <c r="BB17" s="64">
        <v>0</v>
      </c>
      <c r="BC17" s="64">
        <v>0</v>
      </c>
      <c r="BD17" s="64">
        <v>0</v>
      </c>
      <c r="BE17" s="64">
        <v>0</v>
      </c>
      <c r="BF17" s="64">
        <v>0</v>
      </c>
      <c r="BG17" s="64">
        <v>0</v>
      </c>
      <c r="BH17" s="64">
        <v>0</v>
      </c>
      <c r="BI17" s="64">
        <v>0</v>
      </c>
      <c r="BJ17" s="64">
        <v>0</v>
      </c>
      <c r="BK17" s="64">
        <v>0</v>
      </c>
      <c r="BL17" s="64">
        <v>0</v>
      </c>
      <c r="BM17" s="64">
        <v>0</v>
      </c>
      <c r="BN17" s="64">
        <v>0</v>
      </c>
      <c r="BO17" s="64">
        <v>0</v>
      </c>
      <c r="BP17" s="64">
        <v>0</v>
      </c>
      <c r="BQ17" s="64">
        <v>0</v>
      </c>
      <c r="BS17" s="11">
        <f t="shared" si="4"/>
        <v>0</v>
      </c>
      <c r="BT17" s="11"/>
      <c r="BU17" s="62">
        <f ca="1"/>
        <v>0</v>
      </c>
      <c r="BV17" s="11">
        <f t="shared" ca="1" si="0"/>
        <v>0</v>
      </c>
      <c r="BW17" s="12">
        <f t="shared" ca="1" si="5"/>
        <v>0</v>
      </c>
      <c r="BY17" s="29">
        <f>IF(E17=0,0,BW17-$BW$39)</f>
        <v>0</v>
      </c>
      <c r="CA17" s="42">
        <v>0</v>
      </c>
      <c r="CB17" s="13">
        <f t="shared" si="1"/>
        <v>0</v>
      </c>
      <c r="CC17" s="11">
        <f t="shared" si="2"/>
        <v>0</v>
      </c>
      <c r="CD17" s="21">
        <f t="shared" si="3"/>
        <v>0</v>
      </c>
    </row>
    <row r="18" spans="1:82" hidden="1" outlineLevel="1">
      <c r="A18" s="18">
        <v>14</v>
      </c>
      <c r="B18" s="65"/>
      <c r="C18" s="66"/>
      <c r="D18" s="38">
        <f t="array" ref="D18">IF(F18&lt;&gt;0,(1/H18)/SUM(IF($F$5:$F$34&lt;&gt;0,1/$H$5:$H$34)),0)</f>
        <v>0</v>
      </c>
      <c r="E18" s="44">
        <v>0</v>
      </c>
      <c r="F18" s="45">
        <v>0</v>
      </c>
      <c r="G18" s="45">
        <v>0</v>
      </c>
      <c r="H18" s="51">
        <v>0.01</v>
      </c>
      <c r="I18" s="75">
        <f>Correlations!B20</f>
        <v>0</v>
      </c>
      <c r="J18" s="75">
        <f>Correlations!C20</f>
        <v>0</v>
      </c>
      <c r="K18" s="75">
        <f>Correlations!D20</f>
        <v>0</v>
      </c>
      <c r="L18" s="75">
        <f>Correlations!E20</f>
        <v>0</v>
      </c>
      <c r="M18" s="75">
        <f>Correlations!F20</f>
        <v>0</v>
      </c>
      <c r="N18" s="75">
        <f>Correlations!G20</f>
        <v>0</v>
      </c>
      <c r="O18" s="75">
        <f>Correlations!H20</f>
        <v>0</v>
      </c>
      <c r="P18" s="75">
        <f>Correlations!I20</f>
        <v>0</v>
      </c>
      <c r="Q18" s="75">
        <f>Correlations!J20</f>
        <v>0</v>
      </c>
      <c r="R18" s="75">
        <f>Correlations!K20</f>
        <v>0</v>
      </c>
      <c r="S18" s="75">
        <f>Correlations!L20</f>
        <v>0</v>
      </c>
      <c r="T18" s="75">
        <f>Correlations!M20</f>
        <v>0</v>
      </c>
      <c r="U18" s="75">
        <f>Correlations!N20</f>
        <v>0</v>
      </c>
      <c r="V18" s="75">
        <f>Correlations!O20</f>
        <v>0</v>
      </c>
      <c r="W18" s="75">
        <f>Correlations!P20</f>
        <v>0</v>
      </c>
      <c r="X18" s="75">
        <f>Correlations!Q20</f>
        <v>0</v>
      </c>
      <c r="Y18" s="75">
        <f>Correlations!R20</f>
        <v>0</v>
      </c>
      <c r="Z18" s="75">
        <f>Correlations!S20</f>
        <v>0</v>
      </c>
      <c r="AA18" s="75">
        <f>Correlations!T20</f>
        <v>0</v>
      </c>
      <c r="AB18" s="75">
        <f>Correlations!U20</f>
        <v>0</v>
      </c>
      <c r="AC18" s="75">
        <f>Correlations!V20</f>
        <v>0</v>
      </c>
      <c r="AD18" s="75">
        <f>Correlations!W20</f>
        <v>0</v>
      </c>
      <c r="AE18" s="75">
        <f>Correlations!X20</f>
        <v>0</v>
      </c>
      <c r="AF18" s="75">
        <f>Correlations!Y20</f>
        <v>0</v>
      </c>
      <c r="AG18" s="75">
        <f>Correlations!Z20</f>
        <v>0</v>
      </c>
      <c r="AH18" s="75">
        <f>Correlations!AA20</f>
        <v>0</v>
      </c>
      <c r="AI18" s="75">
        <f>Correlations!AB20</f>
        <v>0</v>
      </c>
      <c r="AJ18" s="75">
        <f>Correlations!AC20</f>
        <v>0</v>
      </c>
      <c r="AK18" s="75">
        <f>Correlations!AD20</f>
        <v>0</v>
      </c>
      <c r="AL18" s="75">
        <f>Correlations!AE20</f>
        <v>0</v>
      </c>
      <c r="AN18" s="64">
        <v>0</v>
      </c>
      <c r="AO18" s="64">
        <v>0</v>
      </c>
      <c r="AP18" s="64">
        <v>0</v>
      </c>
      <c r="AQ18" s="64">
        <v>0</v>
      </c>
      <c r="AR18" s="64">
        <v>0</v>
      </c>
      <c r="AS18" s="64">
        <v>0</v>
      </c>
      <c r="AT18" s="64">
        <v>0</v>
      </c>
      <c r="AU18" s="64">
        <v>0</v>
      </c>
      <c r="AV18" s="64">
        <v>0</v>
      </c>
      <c r="AW18" s="64">
        <v>0</v>
      </c>
      <c r="AX18" s="64">
        <v>0</v>
      </c>
      <c r="AY18" s="64">
        <v>0</v>
      </c>
      <c r="AZ18" s="64">
        <v>0</v>
      </c>
      <c r="BA18" s="64">
        <v>0</v>
      </c>
      <c r="BB18" s="64">
        <v>0</v>
      </c>
      <c r="BC18" s="64">
        <v>0</v>
      </c>
      <c r="BD18" s="64">
        <v>0</v>
      </c>
      <c r="BE18" s="64">
        <v>0</v>
      </c>
      <c r="BF18" s="64">
        <v>0</v>
      </c>
      <c r="BG18" s="64">
        <v>0</v>
      </c>
      <c r="BH18" s="64">
        <v>0</v>
      </c>
      <c r="BI18" s="64">
        <v>0</v>
      </c>
      <c r="BJ18" s="64">
        <v>0</v>
      </c>
      <c r="BK18" s="64">
        <v>0</v>
      </c>
      <c r="BL18" s="64">
        <v>0</v>
      </c>
      <c r="BM18" s="64">
        <v>0</v>
      </c>
      <c r="BN18" s="64">
        <v>0</v>
      </c>
      <c r="BO18" s="64">
        <v>0</v>
      </c>
      <c r="BP18" s="64">
        <v>0</v>
      </c>
      <c r="BQ18" s="64">
        <v>0</v>
      </c>
      <c r="BS18" s="11">
        <f t="shared" si="4"/>
        <v>0</v>
      </c>
      <c r="BT18" s="11"/>
      <c r="BU18" s="62">
        <f ca="1"/>
        <v>0</v>
      </c>
      <c r="BV18" s="11">
        <f t="shared" ca="1" si="0"/>
        <v>0</v>
      </c>
      <c r="BW18" s="12">
        <f t="shared" ca="1" si="5"/>
        <v>0</v>
      </c>
      <c r="BY18" s="29">
        <f>IF(E18=0,0,BW18-$BW$39)</f>
        <v>0</v>
      </c>
      <c r="CA18" s="42">
        <v>0</v>
      </c>
      <c r="CB18" s="13">
        <f t="shared" si="1"/>
        <v>0</v>
      </c>
      <c r="CC18" s="11">
        <f t="shared" si="2"/>
        <v>0</v>
      </c>
      <c r="CD18" s="21">
        <f t="shared" si="3"/>
        <v>0</v>
      </c>
    </row>
    <row r="19" spans="1:82" hidden="1" outlineLevel="1">
      <c r="A19" s="18">
        <v>15</v>
      </c>
      <c r="B19" s="65"/>
      <c r="C19" s="66"/>
      <c r="D19" s="38">
        <f t="array" ref="D19">IF(F19&lt;&gt;0,(1/H19)/SUM(IF($F$5:$F$34&lt;&gt;0,1/$H$5:$H$34)),0)</f>
        <v>0</v>
      </c>
      <c r="E19" s="44">
        <v>0</v>
      </c>
      <c r="F19" s="45">
        <v>0</v>
      </c>
      <c r="G19" s="45">
        <v>0</v>
      </c>
      <c r="H19" s="51">
        <v>0.01</v>
      </c>
      <c r="I19" s="75">
        <f>Correlations!B21</f>
        <v>0</v>
      </c>
      <c r="J19" s="75">
        <f>Correlations!C21</f>
        <v>0</v>
      </c>
      <c r="K19" s="75">
        <f>Correlations!D21</f>
        <v>0</v>
      </c>
      <c r="L19" s="75">
        <f>Correlations!E21</f>
        <v>0</v>
      </c>
      <c r="M19" s="75">
        <f>Correlations!F21</f>
        <v>0</v>
      </c>
      <c r="N19" s="75">
        <f>Correlations!G21</f>
        <v>0</v>
      </c>
      <c r="O19" s="75">
        <f>Correlations!H21</f>
        <v>0</v>
      </c>
      <c r="P19" s="75">
        <f>Correlations!I21</f>
        <v>0</v>
      </c>
      <c r="Q19" s="75">
        <f>Correlations!J21</f>
        <v>0</v>
      </c>
      <c r="R19" s="75">
        <f>Correlations!K21</f>
        <v>0</v>
      </c>
      <c r="S19" s="75">
        <f>Correlations!L21</f>
        <v>0</v>
      </c>
      <c r="T19" s="75">
        <f>Correlations!M21</f>
        <v>0</v>
      </c>
      <c r="U19" s="75">
        <f>Correlations!N21</f>
        <v>0</v>
      </c>
      <c r="V19" s="75">
        <f>Correlations!O21</f>
        <v>0</v>
      </c>
      <c r="W19" s="75">
        <f>Correlations!P21</f>
        <v>0</v>
      </c>
      <c r="X19" s="75">
        <f>Correlations!Q21</f>
        <v>0</v>
      </c>
      <c r="Y19" s="75">
        <f>Correlations!R21</f>
        <v>0</v>
      </c>
      <c r="Z19" s="75">
        <f>Correlations!S21</f>
        <v>0</v>
      </c>
      <c r="AA19" s="75">
        <f>Correlations!T21</f>
        <v>0</v>
      </c>
      <c r="AB19" s="75">
        <f>Correlations!U21</f>
        <v>0</v>
      </c>
      <c r="AC19" s="75">
        <f>Correlations!V21</f>
        <v>0</v>
      </c>
      <c r="AD19" s="75">
        <f>Correlations!W21</f>
        <v>0</v>
      </c>
      <c r="AE19" s="75">
        <f>Correlations!X21</f>
        <v>0</v>
      </c>
      <c r="AF19" s="75">
        <f>Correlations!Y21</f>
        <v>0</v>
      </c>
      <c r="AG19" s="75">
        <f>Correlations!Z21</f>
        <v>0</v>
      </c>
      <c r="AH19" s="75">
        <f>Correlations!AA21</f>
        <v>0</v>
      </c>
      <c r="AI19" s="75">
        <f>Correlations!AB21</f>
        <v>0</v>
      </c>
      <c r="AJ19" s="75">
        <f>Correlations!AC21</f>
        <v>0</v>
      </c>
      <c r="AK19" s="75">
        <f>Correlations!AD21</f>
        <v>0</v>
      </c>
      <c r="AL19" s="75">
        <f>Correlations!AE21</f>
        <v>0</v>
      </c>
      <c r="AN19" s="64">
        <v>0</v>
      </c>
      <c r="AO19" s="64">
        <v>0</v>
      </c>
      <c r="AP19" s="64">
        <v>0</v>
      </c>
      <c r="AQ19" s="64">
        <v>0</v>
      </c>
      <c r="AR19" s="64">
        <v>0</v>
      </c>
      <c r="AS19" s="64">
        <v>0</v>
      </c>
      <c r="AT19" s="64">
        <v>0</v>
      </c>
      <c r="AU19" s="64">
        <v>0</v>
      </c>
      <c r="AV19" s="64">
        <v>0</v>
      </c>
      <c r="AW19" s="64">
        <v>0</v>
      </c>
      <c r="AX19" s="64">
        <v>0</v>
      </c>
      <c r="AY19" s="64">
        <v>0</v>
      </c>
      <c r="AZ19" s="64">
        <v>0</v>
      </c>
      <c r="BA19" s="64">
        <v>0</v>
      </c>
      <c r="BB19" s="64">
        <v>0</v>
      </c>
      <c r="BC19" s="64">
        <v>0</v>
      </c>
      <c r="BD19" s="64">
        <v>0</v>
      </c>
      <c r="BE19" s="64">
        <v>0</v>
      </c>
      <c r="BF19" s="64">
        <v>0</v>
      </c>
      <c r="BG19" s="64">
        <v>0</v>
      </c>
      <c r="BH19" s="64">
        <v>0</v>
      </c>
      <c r="BI19" s="64">
        <v>0</v>
      </c>
      <c r="BJ19" s="64">
        <v>0</v>
      </c>
      <c r="BK19" s="64">
        <v>0</v>
      </c>
      <c r="BL19" s="64">
        <v>0</v>
      </c>
      <c r="BM19" s="64">
        <v>0</v>
      </c>
      <c r="BN19" s="64">
        <v>0</v>
      </c>
      <c r="BO19" s="64">
        <v>0</v>
      </c>
      <c r="BP19" s="64">
        <v>0</v>
      </c>
      <c r="BQ19" s="64">
        <v>0</v>
      </c>
      <c r="BS19" s="11">
        <f t="shared" si="4"/>
        <v>0</v>
      </c>
      <c r="BT19" s="11"/>
      <c r="BU19" s="62">
        <f ca="1"/>
        <v>0</v>
      </c>
      <c r="BV19" s="11">
        <f t="shared" ca="1" si="0"/>
        <v>0</v>
      </c>
      <c r="BW19" s="12">
        <f t="shared" ca="1" si="5"/>
        <v>0</v>
      </c>
      <c r="BY19" s="29">
        <f>IF(E19=0,0,BW19-$BW$39)</f>
        <v>0</v>
      </c>
      <c r="CA19" s="42">
        <v>0</v>
      </c>
      <c r="CB19" s="13">
        <f t="shared" si="1"/>
        <v>0</v>
      </c>
      <c r="CC19" s="11">
        <f t="shared" si="2"/>
        <v>0</v>
      </c>
      <c r="CD19" s="21">
        <f t="shared" si="3"/>
        <v>0</v>
      </c>
    </row>
    <row r="20" spans="1:82" hidden="1" outlineLevel="1">
      <c r="A20" s="18">
        <v>16</v>
      </c>
      <c r="B20" s="65"/>
      <c r="C20" s="66"/>
      <c r="D20" s="38">
        <f t="array" ref="D20">IF(F20&lt;&gt;0,(1/H20)/SUM(IF($F$5:$F$34&lt;&gt;0,1/$H$5:$H$34)),0)</f>
        <v>0</v>
      </c>
      <c r="E20" s="44">
        <v>0</v>
      </c>
      <c r="F20" s="45">
        <v>0</v>
      </c>
      <c r="G20" s="45">
        <v>0</v>
      </c>
      <c r="H20" s="51">
        <v>0.01</v>
      </c>
      <c r="I20" s="75">
        <f>Correlations!B22</f>
        <v>0</v>
      </c>
      <c r="J20" s="75">
        <f>Correlations!C22</f>
        <v>0</v>
      </c>
      <c r="K20" s="75">
        <f>Correlations!D22</f>
        <v>0</v>
      </c>
      <c r="L20" s="75">
        <f>Correlations!E22</f>
        <v>0</v>
      </c>
      <c r="M20" s="75">
        <f>Correlations!F22</f>
        <v>0</v>
      </c>
      <c r="N20" s="75">
        <f>Correlations!G22</f>
        <v>0</v>
      </c>
      <c r="O20" s="75">
        <f>Correlations!H22</f>
        <v>0</v>
      </c>
      <c r="P20" s="75">
        <f>Correlations!I22</f>
        <v>0</v>
      </c>
      <c r="Q20" s="75">
        <f>Correlations!J22</f>
        <v>0</v>
      </c>
      <c r="R20" s="75">
        <f>Correlations!K22</f>
        <v>0</v>
      </c>
      <c r="S20" s="75">
        <f>Correlations!L22</f>
        <v>0</v>
      </c>
      <c r="T20" s="75">
        <f>Correlations!M22</f>
        <v>0</v>
      </c>
      <c r="U20" s="75">
        <f>Correlations!N22</f>
        <v>0</v>
      </c>
      <c r="V20" s="75">
        <f>Correlations!O22</f>
        <v>0</v>
      </c>
      <c r="W20" s="75">
        <f>Correlations!P22</f>
        <v>0</v>
      </c>
      <c r="X20" s="75">
        <f>Correlations!Q22</f>
        <v>0</v>
      </c>
      <c r="Y20" s="75">
        <f>Correlations!R22</f>
        <v>0</v>
      </c>
      <c r="Z20" s="75">
        <f>Correlations!S22</f>
        <v>0</v>
      </c>
      <c r="AA20" s="75">
        <f>Correlations!T22</f>
        <v>0</v>
      </c>
      <c r="AB20" s="75">
        <f>Correlations!U22</f>
        <v>0</v>
      </c>
      <c r="AC20" s="75">
        <f>Correlations!V22</f>
        <v>0</v>
      </c>
      <c r="AD20" s="75">
        <f>Correlations!W22</f>
        <v>0</v>
      </c>
      <c r="AE20" s="75">
        <f>Correlations!X22</f>
        <v>0</v>
      </c>
      <c r="AF20" s="75">
        <f>Correlations!Y22</f>
        <v>0</v>
      </c>
      <c r="AG20" s="75">
        <f>Correlations!Z22</f>
        <v>0</v>
      </c>
      <c r="AH20" s="75">
        <f>Correlations!AA22</f>
        <v>0</v>
      </c>
      <c r="AI20" s="75">
        <f>Correlations!AB22</f>
        <v>0</v>
      </c>
      <c r="AJ20" s="75">
        <f>Correlations!AC22</f>
        <v>0</v>
      </c>
      <c r="AK20" s="75">
        <f>Correlations!AD22</f>
        <v>0</v>
      </c>
      <c r="AL20" s="75">
        <f>Correlations!AE22</f>
        <v>0</v>
      </c>
      <c r="AN20" s="64">
        <v>0</v>
      </c>
      <c r="AO20" s="64">
        <v>0</v>
      </c>
      <c r="AP20" s="64">
        <v>0</v>
      </c>
      <c r="AQ20" s="64">
        <v>0</v>
      </c>
      <c r="AR20" s="64">
        <v>0</v>
      </c>
      <c r="AS20" s="64">
        <v>0</v>
      </c>
      <c r="AT20" s="64">
        <v>0</v>
      </c>
      <c r="AU20" s="64">
        <v>0</v>
      </c>
      <c r="AV20" s="64">
        <v>0</v>
      </c>
      <c r="AW20" s="64">
        <v>0</v>
      </c>
      <c r="AX20" s="64">
        <v>0</v>
      </c>
      <c r="AY20" s="64">
        <v>0</v>
      </c>
      <c r="AZ20" s="64">
        <v>0</v>
      </c>
      <c r="BA20" s="64">
        <v>0</v>
      </c>
      <c r="BB20" s="64">
        <v>0</v>
      </c>
      <c r="BC20" s="64">
        <v>0</v>
      </c>
      <c r="BD20" s="64">
        <v>0</v>
      </c>
      <c r="BE20" s="64">
        <v>0</v>
      </c>
      <c r="BF20" s="64">
        <v>0</v>
      </c>
      <c r="BG20" s="64">
        <v>0</v>
      </c>
      <c r="BH20" s="64">
        <v>0</v>
      </c>
      <c r="BI20" s="64">
        <v>0</v>
      </c>
      <c r="BJ20" s="64">
        <v>0</v>
      </c>
      <c r="BK20" s="64">
        <v>0</v>
      </c>
      <c r="BL20" s="64">
        <v>0</v>
      </c>
      <c r="BM20" s="64">
        <v>0</v>
      </c>
      <c r="BN20" s="64">
        <v>0</v>
      </c>
      <c r="BO20" s="64">
        <v>0</v>
      </c>
      <c r="BP20" s="64">
        <v>0</v>
      </c>
      <c r="BQ20" s="64">
        <v>0</v>
      </c>
      <c r="BS20" s="11">
        <f t="shared" si="4"/>
        <v>0</v>
      </c>
      <c r="BT20" s="11"/>
      <c r="BU20" s="62">
        <f ca="1"/>
        <v>0</v>
      </c>
      <c r="BV20" s="11">
        <f t="shared" ca="1" si="0"/>
        <v>0</v>
      </c>
      <c r="BW20" s="12">
        <f t="shared" ca="1" si="5"/>
        <v>0</v>
      </c>
      <c r="BY20" s="29">
        <f>IF(E20=0,0,BW20-$BW$39)</f>
        <v>0</v>
      </c>
      <c r="CA20" s="42">
        <v>0</v>
      </c>
      <c r="CB20" s="50">
        <f t="shared" ref="CB20:CB33" si="6">CA20*H20</f>
        <v>0</v>
      </c>
      <c r="CC20" s="11">
        <f t="shared" ref="CC20:CC33" si="7">CB20*E20</f>
        <v>0</v>
      </c>
      <c r="CD20" s="21">
        <f t="shared" ref="CD20:CD33" si="8">CC20/$CC$36</f>
        <v>0</v>
      </c>
    </row>
    <row r="21" spans="1:82" hidden="1" outlineLevel="1">
      <c r="A21" s="18">
        <v>17</v>
      </c>
      <c r="B21" s="65"/>
      <c r="C21" s="66"/>
      <c r="D21" s="38">
        <f t="array" ref="D21">IF(F21&lt;&gt;0,(1/H21)/SUM(IF($F$5:$F$34&lt;&gt;0,1/$H$5:$H$34)),0)</f>
        <v>0</v>
      </c>
      <c r="E21" s="44">
        <v>0</v>
      </c>
      <c r="F21" s="45">
        <v>0</v>
      </c>
      <c r="G21" s="45">
        <v>0</v>
      </c>
      <c r="H21" s="51">
        <v>0.01</v>
      </c>
      <c r="I21" s="75">
        <f>Correlations!B23</f>
        <v>0</v>
      </c>
      <c r="J21" s="75">
        <f>Correlations!C23</f>
        <v>0</v>
      </c>
      <c r="K21" s="75">
        <f>Correlations!D23</f>
        <v>0</v>
      </c>
      <c r="L21" s="75">
        <f>Correlations!E23</f>
        <v>0</v>
      </c>
      <c r="M21" s="75">
        <f>Correlations!F23</f>
        <v>0</v>
      </c>
      <c r="N21" s="75">
        <f>Correlations!G23</f>
        <v>0</v>
      </c>
      <c r="O21" s="75">
        <f>Correlations!H23</f>
        <v>0</v>
      </c>
      <c r="P21" s="75">
        <f>Correlations!I23</f>
        <v>0</v>
      </c>
      <c r="Q21" s="75">
        <f>Correlations!J23</f>
        <v>0</v>
      </c>
      <c r="R21" s="75">
        <f>Correlations!K23</f>
        <v>0</v>
      </c>
      <c r="S21" s="75">
        <f>Correlations!L23</f>
        <v>0</v>
      </c>
      <c r="T21" s="75">
        <f>Correlations!M23</f>
        <v>0</v>
      </c>
      <c r="U21" s="75">
        <f>Correlations!N23</f>
        <v>0</v>
      </c>
      <c r="V21" s="75">
        <f>Correlations!O23</f>
        <v>0</v>
      </c>
      <c r="W21" s="75">
        <f>Correlations!P23</f>
        <v>0</v>
      </c>
      <c r="X21" s="75">
        <f>Correlations!Q23</f>
        <v>0</v>
      </c>
      <c r="Y21" s="75">
        <f>Correlations!R23</f>
        <v>0</v>
      </c>
      <c r="Z21" s="75">
        <f>Correlations!S23</f>
        <v>0</v>
      </c>
      <c r="AA21" s="75">
        <f>Correlations!T23</f>
        <v>0</v>
      </c>
      <c r="AB21" s="75">
        <f>Correlations!U23</f>
        <v>0</v>
      </c>
      <c r="AC21" s="75">
        <f>Correlations!V23</f>
        <v>0</v>
      </c>
      <c r="AD21" s="75">
        <f>Correlations!W23</f>
        <v>0</v>
      </c>
      <c r="AE21" s="75">
        <f>Correlations!X23</f>
        <v>0</v>
      </c>
      <c r="AF21" s="75">
        <f>Correlations!Y23</f>
        <v>0</v>
      </c>
      <c r="AG21" s="75">
        <f>Correlations!Z23</f>
        <v>0</v>
      </c>
      <c r="AH21" s="75">
        <f>Correlations!AA23</f>
        <v>0</v>
      </c>
      <c r="AI21" s="75">
        <f>Correlations!AB23</f>
        <v>0</v>
      </c>
      <c r="AJ21" s="75">
        <f>Correlations!AC23</f>
        <v>0</v>
      </c>
      <c r="AK21" s="75">
        <f>Correlations!AD23</f>
        <v>0</v>
      </c>
      <c r="AL21" s="75">
        <f>Correlations!AE23</f>
        <v>0</v>
      </c>
      <c r="AN21" s="64">
        <v>0</v>
      </c>
      <c r="AO21" s="64">
        <v>0</v>
      </c>
      <c r="AP21" s="64">
        <v>0</v>
      </c>
      <c r="AQ21" s="64">
        <v>0</v>
      </c>
      <c r="AR21" s="64">
        <v>0</v>
      </c>
      <c r="AS21" s="64">
        <v>0</v>
      </c>
      <c r="AT21" s="64">
        <v>0</v>
      </c>
      <c r="AU21" s="64">
        <v>0</v>
      </c>
      <c r="AV21" s="64">
        <v>0</v>
      </c>
      <c r="AW21" s="64">
        <v>0</v>
      </c>
      <c r="AX21" s="64">
        <v>0</v>
      </c>
      <c r="AY21" s="64">
        <v>0</v>
      </c>
      <c r="AZ21" s="64">
        <v>0</v>
      </c>
      <c r="BA21" s="64">
        <v>0</v>
      </c>
      <c r="BB21" s="64">
        <v>0</v>
      </c>
      <c r="BC21" s="64">
        <v>0</v>
      </c>
      <c r="BD21" s="64">
        <v>0</v>
      </c>
      <c r="BE21" s="64">
        <v>0</v>
      </c>
      <c r="BF21" s="64">
        <v>0</v>
      </c>
      <c r="BG21" s="64">
        <v>0</v>
      </c>
      <c r="BH21" s="64">
        <v>0</v>
      </c>
      <c r="BI21" s="64">
        <v>0</v>
      </c>
      <c r="BJ21" s="64">
        <v>0</v>
      </c>
      <c r="BK21" s="64">
        <v>0</v>
      </c>
      <c r="BL21" s="64">
        <v>0</v>
      </c>
      <c r="BM21" s="64">
        <v>0</v>
      </c>
      <c r="BN21" s="64">
        <v>0</v>
      </c>
      <c r="BO21" s="64">
        <v>0</v>
      </c>
      <c r="BP21" s="64">
        <v>0</v>
      </c>
      <c r="BQ21" s="64">
        <v>0</v>
      </c>
      <c r="BS21" s="11">
        <f t="shared" si="4"/>
        <v>0</v>
      </c>
      <c r="BT21" s="11"/>
      <c r="BU21" s="62">
        <f ca="1"/>
        <v>0</v>
      </c>
      <c r="BV21" s="11">
        <f t="shared" ca="1" si="0"/>
        <v>0</v>
      </c>
      <c r="BW21" s="12">
        <f t="shared" ca="1" si="5"/>
        <v>0</v>
      </c>
      <c r="BY21" s="29">
        <f>IF(E21=0,0,BW21-$BW$39)</f>
        <v>0</v>
      </c>
      <c r="CA21" s="42">
        <v>0</v>
      </c>
      <c r="CB21" s="50">
        <f t="shared" si="6"/>
        <v>0</v>
      </c>
      <c r="CC21" s="11">
        <f t="shared" si="7"/>
        <v>0</v>
      </c>
      <c r="CD21" s="21">
        <f t="shared" si="8"/>
        <v>0</v>
      </c>
    </row>
    <row r="22" spans="1:82" hidden="1" outlineLevel="1">
      <c r="A22" s="18">
        <v>18</v>
      </c>
      <c r="B22" s="65"/>
      <c r="C22" s="66"/>
      <c r="D22" s="38">
        <f t="array" ref="D22">IF(F22&lt;&gt;0,(1/H22)/SUM(IF($F$5:$F$34&lt;&gt;0,1/$H$5:$H$34)),0)</f>
        <v>0</v>
      </c>
      <c r="E22" s="44">
        <v>0</v>
      </c>
      <c r="F22" s="45">
        <v>0</v>
      </c>
      <c r="G22" s="45">
        <v>0</v>
      </c>
      <c r="H22" s="51">
        <v>0.01</v>
      </c>
      <c r="I22" s="75">
        <f>Correlations!B24</f>
        <v>0</v>
      </c>
      <c r="J22" s="75">
        <f>Correlations!C24</f>
        <v>0</v>
      </c>
      <c r="K22" s="75">
        <f>Correlations!D24</f>
        <v>0</v>
      </c>
      <c r="L22" s="75">
        <f>Correlations!E24</f>
        <v>0</v>
      </c>
      <c r="M22" s="75">
        <f>Correlations!F24</f>
        <v>0</v>
      </c>
      <c r="N22" s="75">
        <f>Correlations!G24</f>
        <v>0</v>
      </c>
      <c r="O22" s="75">
        <f>Correlations!H24</f>
        <v>0</v>
      </c>
      <c r="P22" s="75">
        <f>Correlations!I24</f>
        <v>0</v>
      </c>
      <c r="Q22" s="75">
        <f>Correlations!J24</f>
        <v>0</v>
      </c>
      <c r="R22" s="75">
        <f>Correlations!K24</f>
        <v>0</v>
      </c>
      <c r="S22" s="75">
        <f>Correlations!L24</f>
        <v>0</v>
      </c>
      <c r="T22" s="75">
        <f>Correlations!M24</f>
        <v>0</v>
      </c>
      <c r="U22" s="75">
        <f>Correlations!N24</f>
        <v>0</v>
      </c>
      <c r="V22" s="75">
        <f>Correlations!O24</f>
        <v>0</v>
      </c>
      <c r="W22" s="75">
        <f>Correlations!P24</f>
        <v>0</v>
      </c>
      <c r="X22" s="75">
        <f>Correlations!Q24</f>
        <v>0</v>
      </c>
      <c r="Y22" s="75">
        <f>Correlations!R24</f>
        <v>0</v>
      </c>
      <c r="Z22" s="75">
        <f>Correlations!S24</f>
        <v>0</v>
      </c>
      <c r="AA22" s="75">
        <f>Correlations!T24</f>
        <v>0</v>
      </c>
      <c r="AB22" s="75">
        <f>Correlations!U24</f>
        <v>0</v>
      </c>
      <c r="AC22" s="75">
        <f>Correlations!V24</f>
        <v>0</v>
      </c>
      <c r="AD22" s="75">
        <f>Correlations!W24</f>
        <v>0</v>
      </c>
      <c r="AE22" s="75">
        <f>Correlations!X24</f>
        <v>0</v>
      </c>
      <c r="AF22" s="75">
        <f>Correlations!Y24</f>
        <v>0</v>
      </c>
      <c r="AG22" s="75">
        <f>Correlations!Z24</f>
        <v>0</v>
      </c>
      <c r="AH22" s="75">
        <f>Correlations!AA24</f>
        <v>0</v>
      </c>
      <c r="AI22" s="75">
        <f>Correlations!AB24</f>
        <v>0</v>
      </c>
      <c r="AJ22" s="75">
        <f>Correlations!AC24</f>
        <v>0</v>
      </c>
      <c r="AK22" s="75">
        <f>Correlations!AD24</f>
        <v>0</v>
      </c>
      <c r="AL22" s="75">
        <f>Correlations!AE24</f>
        <v>0</v>
      </c>
      <c r="AN22" s="64">
        <v>0</v>
      </c>
      <c r="AO22" s="64">
        <v>0</v>
      </c>
      <c r="AP22" s="64">
        <v>0</v>
      </c>
      <c r="AQ22" s="64">
        <v>0</v>
      </c>
      <c r="AR22" s="64">
        <v>0</v>
      </c>
      <c r="AS22" s="64">
        <v>0</v>
      </c>
      <c r="AT22" s="64">
        <v>0</v>
      </c>
      <c r="AU22" s="64">
        <v>0</v>
      </c>
      <c r="AV22" s="64">
        <v>0</v>
      </c>
      <c r="AW22" s="64">
        <v>0</v>
      </c>
      <c r="AX22" s="64">
        <v>0</v>
      </c>
      <c r="AY22" s="64">
        <v>0</v>
      </c>
      <c r="AZ22" s="64">
        <v>0</v>
      </c>
      <c r="BA22" s="64">
        <v>0</v>
      </c>
      <c r="BB22" s="64">
        <v>0</v>
      </c>
      <c r="BC22" s="64">
        <v>0</v>
      </c>
      <c r="BD22" s="64">
        <v>0</v>
      </c>
      <c r="BE22" s="64">
        <v>0</v>
      </c>
      <c r="BF22" s="64">
        <v>0</v>
      </c>
      <c r="BG22" s="64">
        <v>0</v>
      </c>
      <c r="BH22" s="64">
        <v>0</v>
      </c>
      <c r="BI22" s="64">
        <v>0</v>
      </c>
      <c r="BJ22" s="64">
        <v>0</v>
      </c>
      <c r="BK22" s="64">
        <v>0</v>
      </c>
      <c r="BL22" s="64">
        <v>0</v>
      </c>
      <c r="BM22" s="64">
        <v>0</v>
      </c>
      <c r="BN22" s="64">
        <v>0</v>
      </c>
      <c r="BO22" s="64">
        <v>0</v>
      </c>
      <c r="BP22" s="64">
        <v>0</v>
      </c>
      <c r="BQ22" s="64">
        <v>0</v>
      </c>
      <c r="BS22" s="11">
        <f t="shared" si="4"/>
        <v>0</v>
      </c>
      <c r="BT22" s="11"/>
      <c r="BU22" s="62">
        <f ca="1"/>
        <v>0</v>
      </c>
      <c r="BV22" s="11">
        <f t="shared" ca="1" si="0"/>
        <v>0</v>
      </c>
      <c r="BW22" s="12">
        <f t="shared" ca="1" si="5"/>
        <v>0</v>
      </c>
      <c r="BY22" s="29">
        <f>IF(E22=0,0,BW22-$BW$39)</f>
        <v>0</v>
      </c>
      <c r="CA22" s="42">
        <v>0</v>
      </c>
      <c r="CB22" s="50">
        <f t="shared" si="6"/>
        <v>0</v>
      </c>
      <c r="CC22" s="11">
        <f t="shared" si="7"/>
        <v>0</v>
      </c>
      <c r="CD22" s="21">
        <f t="shared" si="8"/>
        <v>0</v>
      </c>
    </row>
    <row r="23" spans="1:82" hidden="1" outlineLevel="1">
      <c r="A23" s="18">
        <v>19</v>
      </c>
      <c r="B23" s="65"/>
      <c r="C23" s="66"/>
      <c r="D23" s="38">
        <f t="array" ref="D23">IF(F23&lt;&gt;0,(1/H23)/SUM(IF($F$5:$F$34&lt;&gt;0,1/$H$5:$H$34)),0)</f>
        <v>0</v>
      </c>
      <c r="E23" s="44">
        <v>0</v>
      </c>
      <c r="F23" s="45">
        <v>0</v>
      </c>
      <c r="G23" s="45">
        <v>0</v>
      </c>
      <c r="H23" s="51">
        <v>0.01</v>
      </c>
      <c r="I23" s="75">
        <f>Correlations!B25</f>
        <v>0</v>
      </c>
      <c r="J23" s="75">
        <f>Correlations!C25</f>
        <v>0</v>
      </c>
      <c r="K23" s="75">
        <f>Correlations!D25</f>
        <v>0</v>
      </c>
      <c r="L23" s="75">
        <f>Correlations!E25</f>
        <v>0</v>
      </c>
      <c r="M23" s="75">
        <f>Correlations!F25</f>
        <v>0</v>
      </c>
      <c r="N23" s="75">
        <f>Correlations!G25</f>
        <v>0</v>
      </c>
      <c r="O23" s="75">
        <f>Correlations!H25</f>
        <v>0</v>
      </c>
      <c r="P23" s="75">
        <f>Correlations!I25</f>
        <v>0</v>
      </c>
      <c r="Q23" s="75">
        <f>Correlations!J25</f>
        <v>0</v>
      </c>
      <c r="R23" s="75">
        <f>Correlations!K25</f>
        <v>0</v>
      </c>
      <c r="S23" s="75">
        <f>Correlations!L25</f>
        <v>0</v>
      </c>
      <c r="T23" s="75">
        <f>Correlations!M25</f>
        <v>0</v>
      </c>
      <c r="U23" s="75">
        <f>Correlations!N25</f>
        <v>0</v>
      </c>
      <c r="V23" s="75">
        <f>Correlations!O25</f>
        <v>0</v>
      </c>
      <c r="W23" s="75">
        <f>Correlations!P25</f>
        <v>0</v>
      </c>
      <c r="X23" s="75">
        <f>Correlations!Q25</f>
        <v>0</v>
      </c>
      <c r="Y23" s="75">
        <f>Correlations!R25</f>
        <v>0</v>
      </c>
      <c r="Z23" s="75">
        <f>Correlations!S25</f>
        <v>0</v>
      </c>
      <c r="AA23" s="75">
        <f>Correlations!T25</f>
        <v>0</v>
      </c>
      <c r="AB23" s="75">
        <f>Correlations!U25</f>
        <v>0</v>
      </c>
      <c r="AC23" s="75">
        <f>Correlations!V25</f>
        <v>0</v>
      </c>
      <c r="AD23" s="75">
        <f>Correlations!W25</f>
        <v>0</v>
      </c>
      <c r="AE23" s="75">
        <f>Correlations!X25</f>
        <v>0</v>
      </c>
      <c r="AF23" s="75">
        <f>Correlations!Y25</f>
        <v>0</v>
      </c>
      <c r="AG23" s="75">
        <f>Correlations!Z25</f>
        <v>0</v>
      </c>
      <c r="AH23" s="75">
        <f>Correlations!AA25</f>
        <v>0</v>
      </c>
      <c r="AI23" s="75">
        <f>Correlations!AB25</f>
        <v>0</v>
      </c>
      <c r="AJ23" s="75">
        <f>Correlations!AC25</f>
        <v>0</v>
      </c>
      <c r="AK23" s="75">
        <f>Correlations!AD25</f>
        <v>0</v>
      </c>
      <c r="AL23" s="75">
        <f>Correlations!AE25</f>
        <v>0</v>
      </c>
      <c r="AN23" s="64">
        <v>0</v>
      </c>
      <c r="AO23" s="64">
        <v>0</v>
      </c>
      <c r="AP23" s="64">
        <v>0</v>
      </c>
      <c r="AQ23" s="64">
        <v>0</v>
      </c>
      <c r="AR23" s="64">
        <v>0</v>
      </c>
      <c r="AS23" s="64">
        <v>0</v>
      </c>
      <c r="AT23" s="64">
        <v>0</v>
      </c>
      <c r="AU23" s="64">
        <v>0</v>
      </c>
      <c r="AV23" s="64">
        <v>0</v>
      </c>
      <c r="AW23" s="64">
        <v>0</v>
      </c>
      <c r="AX23" s="64">
        <v>0</v>
      </c>
      <c r="AY23" s="64">
        <v>0</v>
      </c>
      <c r="AZ23" s="64">
        <v>0</v>
      </c>
      <c r="BA23" s="64">
        <v>0</v>
      </c>
      <c r="BB23" s="64">
        <v>0</v>
      </c>
      <c r="BC23" s="64">
        <v>0</v>
      </c>
      <c r="BD23" s="64">
        <v>0</v>
      </c>
      <c r="BE23" s="64">
        <v>0</v>
      </c>
      <c r="BF23" s="64">
        <v>0</v>
      </c>
      <c r="BG23" s="64">
        <v>0</v>
      </c>
      <c r="BH23" s="64">
        <v>0</v>
      </c>
      <c r="BI23" s="64">
        <v>0</v>
      </c>
      <c r="BJ23" s="64">
        <v>0</v>
      </c>
      <c r="BK23" s="64">
        <v>0</v>
      </c>
      <c r="BL23" s="64">
        <v>0</v>
      </c>
      <c r="BM23" s="64">
        <v>0</v>
      </c>
      <c r="BN23" s="64">
        <v>0</v>
      </c>
      <c r="BO23" s="64">
        <v>0</v>
      </c>
      <c r="BP23" s="64">
        <v>0</v>
      </c>
      <c r="BQ23" s="64">
        <v>0</v>
      </c>
      <c r="BS23" s="11">
        <f t="shared" si="4"/>
        <v>0</v>
      </c>
      <c r="BT23" s="11"/>
      <c r="BU23" s="62">
        <f ca="1"/>
        <v>0</v>
      </c>
      <c r="BV23" s="11">
        <f t="shared" ca="1" si="0"/>
        <v>0</v>
      </c>
      <c r="BW23" s="12">
        <f t="shared" ca="1" si="5"/>
        <v>0</v>
      </c>
      <c r="BY23" s="29">
        <f>IF(E23=0,0,BW23-$BW$39)</f>
        <v>0</v>
      </c>
      <c r="CA23" s="42">
        <v>0</v>
      </c>
      <c r="CB23" s="50">
        <f t="shared" si="6"/>
        <v>0</v>
      </c>
      <c r="CC23" s="11">
        <f t="shared" si="7"/>
        <v>0</v>
      </c>
      <c r="CD23" s="21">
        <f t="shared" si="8"/>
        <v>0</v>
      </c>
    </row>
    <row r="24" spans="1:82" hidden="1" outlineLevel="1">
      <c r="A24" s="18">
        <v>20</v>
      </c>
      <c r="B24" s="65"/>
      <c r="C24" s="66"/>
      <c r="D24" s="38">
        <f t="array" ref="D24">IF(F24&lt;&gt;0,(1/H24)/SUM(IF($F$5:$F$34&lt;&gt;0,1/$H$5:$H$34)),0)</f>
        <v>0</v>
      </c>
      <c r="E24" s="44">
        <v>0</v>
      </c>
      <c r="F24" s="45">
        <v>0</v>
      </c>
      <c r="G24" s="45">
        <v>0</v>
      </c>
      <c r="H24" s="51">
        <v>0.01</v>
      </c>
      <c r="I24" s="75">
        <f>Correlations!B26</f>
        <v>0</v>
      </c>
      <c r="J24" s="75">
        <f>Correlations!C26</f>
        <v>0</v>
      </c>
      <c r="K24" s="75">
        <f>Correlations!D26</f>
        <v>0</v>
      </c>
      <c r="L24" s="75">
        <f>Correlations!E26</f>
        <v>0</v>
      </c>
      <c r="M24" s="75">
        <f>Correlations!F26</f>
        <v>0</v>
      </c>
      <c r="N24" s="75">
        <f>Correlations!G26</f>
        <v>0</v>
      </c>
      <c r="O24" s="75">
        <f>Correlations!H26</f>
        <v>0</v>
      </c>
      <c r="P24" s="75">
        <f>Correlations!I26</f>
        <v>0</v>
      </c>
      <c r="Q24" s="75">
        <f>Correlations!J26</f>
        <v>0</v>
      </c>
      <c r="R24" s="75">
        <f>Correlations!K26</f>
        <v>0</v>
      </c>
      <c r="S24" s="75">
        <f>Correlations!L26</f>
        <v>0</v>
      </c>
      <c r="T24" s="75">
        <f>Correlations!M26</f>
        <v>0</v>
      </c>
      <c r="U24" s="75">
        <f>Correlations!N26</f>
        <v>0</v>
      </c>
      <c r="V24" s="75">
        <f>Correlations!O26</f>
        <v>0</v>
      </c>
      <c r="W24" s="75">
        <f>Correlations!P26</f>
        <v>0</v>
      </c>
      <c r="X24" s="75">
        <f>Correlations!Q26</f>
        <v>0</v>
      </c>
      <c r="Y24" s="75">
        <f>Correlations!R26</f>
        <v>0</v>
      </c>
      <c r="Z24" s="75">
        <f>Correlations!S26</f>
        <v>0</v>
      </c>
      <c r="AA24" s="75">
        <f>Correlations!T26</f>
        <v>0</v>
      </c>
      <c r="AB24" s="75">
        <f>Correlations!U26</f>
        <v>0</v>
      </c>
      <c r="AC24" s="75">
        <f>Correlations!V26</f>
        <v>0</v>
      </c>
      <c r="AD24" s="75">
        <f>Correlations!W26</f>
        <v>0</v>
      </c>
      <c r="AE24" s="75">
        <f>Correlations!X26</f>
        <v>0</v>
      </c>
      <c r="AF24" s="75">
        <f>Correlations!Y26</f>
        <v>0</v>
      </c>
      <c r="AG24" s="75">
        <f>Correlations!Z26</f>
        <v>0</v>
      </c>
      <c r="AH24" s="75">
        <f>Correlations!AA26</f>
        <v>0</v>
      </c>
      <c r="AI24" s="75">
        <f>Correlations!AB26</f>
        <v>0</v>
      </c>
      <c r="AJ24" s="75">
        <f>Correlations!AC26</f>
        <v>0</v>
      </c>
      <c r="AK24" s="75">
        <f>Correlations!AD26</f>
        <v>0</v>
      </c>
      <c r="AL24" s="75">
        <f>Correlations!AE26</f>
        <v>0</v>
      </c>
      <c r="AN24" s="64">
        <v>0</v>
      </c>
      <c r="AO24" s="64">
        <v>0</v>
      </c>
      <c r="AP24" s="64">
        <v>0</v>
      </c>
      <c r="AQ24" s="64">
        <v>0</v>
      </c>
      <c r="AR24" s="64">
        <v>0</v>
      </c>
      <c r="AS24" s="64">
        <v>0</v>
      </c>
      <c r="AT24" s="64">
        <v>0</v>
      </c>
      <c r="AU24" s="64">
        <v>0</v>
      </c>
      <c r="AV24" s="64">
        <v>0</v>
      </c>
      <c r="AW24" s="64">
        <v>0</v>
      </c>
      <c r="AX24" s="64">
        <v>0</v>
      </c>
      <c r="AY24" s="64">
        <v>0</v>
      </c>
      <c r="AZ24" s="64">
        <v>0</v>
      </c>
      <c r="BA24" s="64">
        <v>0</v>
      </c>
      <c r="BB24" s="64">
        <v>0</v>
      </c>
      <c r="BC24" s="64">
        <v>0</v>
      </c>
      <c r="BD24" s="64">
        <v>0</v>
      </c>
      <c r="BE24" s="64">
        <v>0</v>
      </c>
      <c r="BF24" s="64">
        <v>0</v>
      </c>
      <c r="BG24" s="64">
        <v>0</v>
      </c>
      <c r="BH24" s="64">
        <v>0</v>
      </c>
      <c r="BI24" s="64">
        <v>0</v>
      </c>
      <c r="BJ24" s="64">
        <v>0</v>
      </c>
      <c r="BK24" s="64">
        <v>0</v>
      </c>
      <c r="BL24" s="64">
        <v>0</v>
      </c>
      <c r="BM24" s="64">
        <v>0</v>
      </c>
      <c r="BN24" s="64">
        <v>0</v>
      </c>
      <c r="BO24" s="64">
        <v>0</v>
      </c>
      <c r="BP24" s="64">
        <v>0</v>
      </c>
      <c r="BQ24" s="64">
        <v>0</v>
      </c>
      <c r="BS24" s="11">
        <f t="shared" si="4"/>
        <v>0</v>
      </c>
      <c r="BT24" s="11"/>
      <c r="BU24" s="62">
        <f ca="1"/>
        <v>0</v>
      </c>
      <c r="BV24" s="11">
        <f t="shared" ca="1" si="0"/>
        <v>0</v>
      </c>
      <c r="BW24" s="12">
        <f t="shared" ca="1" si="5"/>
        <v>0</v>
      </c>
      <c r="BY24" s="29">
        <f>IF(E24=0,0,BW24-$BW$39)</f>
        <v>0</v>
      </c>
      <c r="CA24" s="42">
        <v>0</v>
      </c>
      <c r="CB24" s="50">
        <f t="shared" si="6"/>
        <v>0</v>
      </c>
      <c r="CC24" s="11">
        <f t="shared" si="7"/>
        <v>0</v>
      </c>
      <c r="CD24" s="21">
        <f t="shared" si="8"/>
        <v>0</v>
      </c>
    </row>
    <row r="25" spans="1:82" hidden="1" outlineLevel="1">
      <c r="A25" s="18">
        <v>21</v>
      </c>
      <c r="B25" s="65"/>
      <c r="C25" s="66"/>
      <c r="D25" s="38">
        <f t="array" ref="D25">IF(F25&lt;&gt;0,(1/H25)/SUM(IF($F$5:$F$34&lt;&gt;0,1/$H$5:$H$34)),0)</f>
        <v>0</v>
      </c>
      <c r="E25" s="44">
        <v>0</v>
      </c>
      <c r="F25" s="45">
        <v>0</v>
      </c>
      <c r="G25" s="45">
        <v>0</v>
      </c>
      <c r="H25" s="51">
        <v>0.01</v>
      </c>
      <c r="I25" s="75">
        <f>Correlations!B27</f>
        <v>0</v>
      </c>
      <c r="J25" s="75">
        <f>Correlations!C27</f>
        <v>0</v>
      </c>
      <c r="K25" s="75">
        <f>Correlations!D27</f>
        <v>0</v>
      </c>
      <c r="L25" s="75">
        <f>Correlations!E27</f>
        <v>0</v>
      </c>
      <c r="M25" s="75">
        <f>Correlations!F27</f>
        <v>0</v>
      </c>
      <c r="N25" s="75">
        <f>Correlations!G27</f>
        <v>0</v>
      </c>
      <c r="O25" s="75">
        <f>Correlations!H27</f>
        <v>0</v>
      </c>
      <c r="P25" s="75">
        <f>Correlations!I27</f>
        <v>0</v>
      </c>
      <c r="Q25" s="75">
        <f>Correlations!J27</f>
        <v>0</v>
      </c>
      <c r="R25" s="75">
        <f>Correlations!K27</f>
        <v>0</v>
      </c>
      <c r="S25" s="75">
        <f>Correlations!L27</f>
        <v>0</v>
      </c>
      <c r="T25" s="75">
        <f>Correlations!M27</f>
        <v>0</v>
      </c>
      <c r="U25" s="75">
        <f>Correlations!N27</f>
        <v>0</v>
      </c>
      <c r="V25" s="75">
        <f>Correlations!O27</f>
        <v>0</v>
      </c>
      <c r="W25" s="75">
        <f>Correlations!P27</f>
        <v>0</v>
      </c>
      <c r="X25" s="75">
        <f>Correlations!Q27</f>
        <v>0</v>
      </c>
      <c r="Y25" s="75">
        <f>Correlations!R27</f>
        <v>0</v>
      </c>
      <c r="Z25" s="75">
        <f>Correlations!S27</f>
        <v>0</v>
      </c>
      <c r="AA25" s="75">
        <f>Correlations!T27</f>
        <v>0</v>
      </c>
      <c r="AB25" s="75">
        <f>Correlations!U27</f>
        <v>0</v>
      </c>
      <c r="AC25" s="75">
        <f>Correlations!V27</f>
        <v>0</v>
      </c>
      <c r="AD25" s="75">
        <f>Correlations!W27</f>
        <v>0</v>
      </c>
      <c r="AE25" s="75">
        <f>Correlations!X27</f>
        <v>0</v>
      </c>
      <c r="AF25" s="75">
        <f>Correlations!Y27</f>
        <v>0</v>
      </c>
      <c r="AG25" s="75">
        <f>Correlations!Z27</f>
        <v>0</v>
      </c>
      <c r="AH25" s="75">
        <f>Correlations!AA27</f>
        <v>0</v>
      </c>
      <c r="AI25" s="75">
        <f>Correlations!AB27</f>
        <v>0</v>
      </c>
      <c r="AJ25" s="75">
        <f>Correlations!AC27</f>
        <v>0</v>
      </c>
      <c r="AK25" s="75">
        <f>Correlations!AD27</f>
        <v>0</v>
      </c>
      <c r="AL25" s="75">
        <f>Correlations!AE27</f>
        <v>0</v>
      </c>
      <c r="AN25" s="64">
        <v>0</v>
      </c>
      <c r="AO25" s="64">
        <v>0</v>
      </c>
      <c r="AP25" s="64">
        <v>0</v>
      </c>
      <c r="AQ25" s="64">
        <v>0</v>
      </c>
      <c r="AR25" s="64">
        <v>0</v>
      </c>
      <c r="AS25" s="64">
        <v>0</v>
      </c>
      <c r="AT25" s="64">
        <v>0</v>
      </c>
      <c r="AU25" s="64">
        <v>0</v>
      </c>
      <c r="AV25" s="64">
        <v>0</v>
      </c>
      <c r="AW25" s="64">
        <v>0</v>
      </c>
      <c r="AX25" s="64">
        <v>0</v>
      </c>
      <c r="AY25" s="64">
        <v>0</v>
      </c>
      <c r="AZ25" s="64">
        <v>0</v>
      </c>
      <c r="BA25" s="64">
        <v>0</v>
      </c>
      <c r="BB25" s="64">
        <v>0</v>
      </c>
      <c r="BC25" s="64">
        <v>0</v>
      </c>
      <c r="BD25" s="64">
        <v>0</v>
      </c>
      <c r="BE25" s="64">
        <v>0</v>
      </c>
      <c r="BF25" s="64">
        <v>0</v>
      </c>
      <c r="BG25" s="64">
        <v>0</v>
      </c>
      <c r="BH25" s="64">
        <v>0</v>
      </c>
      <c r="BI25" s="64">
        <v>0</v>
      </c>
      <c r="BJ25" s="64">
        <v>0</v>
      </c>
      <c r="BK25" s="64">
        <v>0</v>
      </c>
      <c r="BL25" s="64">
        <v>0</v>
      </c>
      <c r="BM25" s="64">
        <v>0</v>
      </c>
      <c r="BN25" s="64">
        <v>0</v>
      </c>
      <c r="BO25" s="64">
        <v>0</v>
      </c>
      <c r="BP25" s="64">
        <v>0</v>
      </c>
      <c r="BQ25" s="64">
        <v>0</v>
      </c>
      <c r="BS25" s="11">
        <f t="shared" si="4"/>
        <v>0</v>
      </c>
      <c r="BT25" s="11"/>
      <c r="BU25" s="62">
        <f ca="1"/>
        <v>0</v>
      </c>
      <c r="BV25" s="11">
        <f t="shared" ca="1" si="0"/>
        <v>0</v>
      </c>
      <c r="BW25" s="12">
        <f t="shared" ca="1" si="5"/>
        <v>0</v>
      </c>
      <c r="BY25" s="29">
        <f>IF(E25=0,0,BW25-$BW$39)</f>
        <v>0</v>
      </c>
      <c r="CA25" s="42">
        <v>0</v>
      </c>
      <c r="CB25" s="50">
        <f t="shared" si="6"/>
        <v>0</v>
      </c>
      <c r="CC25" s="11">
        <f t="shared" si="7"/>
        <v>0</v>
      </c>
      <c r="CD25" s="21">
        <f t="shared" si="8"/>
        <v>0</v>
      </c>
    </row>
    <row r="26" spans="1:82" hidden="1" outlineLevel="1">
      <c r="A26" s="18">
        <v>22</v>
      </c>
      <c r="B26" s="65"/>
      <c r="C26" s="66"/>
      <c r="D26" s="38">
        <f t="array" ref="D26">IF(F26&lt;&gt;0,(1/H26)/SUM(IF($F$5:$F$34&lt;&gt;0,1/$H$5:$H$34)),0)</f>
        <v>0</v>
      </c>
      <c r="E26" s="44">
        <v>0</v>
      </c>
      <c r="F26" s="45">
        <v>0</v>
      </c>
      <c r="G26" s="45">
        <v>0</v>
      </c>
      <c r="H26" s="51">
        <v>0.01</v>
      </c>
      <c r="I26" s="75">
        <f>Correlations!B28</f>
        <v>0</v>
      </c>
      <c r="J26" s="75">
        <f>Correlations!C28</f>
        <v>0</v>
      </c>
      <c r="K26" s="75">
        <f>Correlations!D28</f>
        <v>0</v>
      </c>
      <c r="L26" s="75">
        <f>Correlations!E28</f>
        <v>0</v>
      </c>
      <c r="M26" s="75">
        <f>Correlations!F28</f>
        <v>0</v>
      </c>
      <c r="N26" s="75">
        <f>Correlations!G28</f>
        <v>0</v>
      </c>
      <c r="O26" s="75">
        <f>Correlations!H28</f>
        <v>0</v>
      </c>
      <c r="P26" s="75">
        <f>Correlations!I28</f>
        <v>0</v>
      </c>
      <c r="Q26" s="75">
        <f>Correlations!J28</f>
        <v>0</v>
      </c>
      <c r="R26" s="75">
        <f>Correlations!K28</f>
        <v>0</v>
      </c>
      <c r="S26" s="75">
        <f>Correlations!L28</f>
        <v>0</v>
      </c>
      <c r="T26" s="75">
        <f>Correlations!M28</f>
        <v>0</v>
      </c>
      <c r="U26" s="75">
        <f>Correlations!N28</f>
        <v>0</v>
      </c>
      <c r="V26" s="75">
        <f>Correlations!O28</f>
        <v>0</v>
      </c>
      <c r="W26" s="75">
        <f>Correlations!P28</f>
        <v>0</v>
      </c>
      <c r="X26" s="75">
        <f>Correlations!Q28</f>
        <v>0</v>
      </c>
      <c r="Y26" s="75">
        <f>Correlations!R28</f>
        <v>0</v>
      </c>
      <c r="Z26" s="75">
        <f>Correlations!S28</f>
        <v>0</v>
      </c>
      <c r="AA26" s="75">
        <f>Correlations!T28</f>
        <v>0</v>
      </c>
      <c r="AB26" s="75">
        <f>Correlations!U28</f>
        <v>0</v>
      </c>
      <c r="AC26" s="75">
        <f>Correlations!V28</f>
        <v>0</v>
      </c>
      <c r="AD26" s="75">
        <f>Correlations!W28</f>
        <v>0</v>
      </c>
      <c r="AE26" s="75">
        <f>Correlations!X28</f>
        <v>0</v>
      </c>
      <c r="AF26" s="75">
        <f>Correlations!Y28</f>
        <v>0</v>
      </c>
      <c r="AG26" s="75">
        <f>Correlations!Z28</f>
        <v>0</v>
      </c>
      <c r="AH26" s="75">
        <f>Correlations!AA28</f>
        <v>0</v>
      </c>
      <c r="AI26" s="75">
        <f>Correlations!AB28</f>
        <v>0</v>
      </c>
      <c r="AJ26" s="75">
        <f>Correlations!AC28</f>
        <v>0</v>
      </c>
      <c r="AK26" s="75">
        <f>Correlations!AD28</f>
        <v>0</v>
      </c>
      <c r="AL26" s="75">
        <f>Correlations!AE28</f>
        <v>0</v>
      </c>
      <c r="AN26" s="64">
        <v>0</v>
      </c>
      <c r="AO26" s="64">
        <v>0</v>
      </c>
      <c r="AP26" s="64">
        <v>0</v>
      </c>
      <c r="AQ26" s="64">
        <v>0</v>
      </c>
      <c r="AR26" s="64">
        <v>0</v>
      </c>
      <c r="AS26" s="64">
        <v>0</v>
      </c>
      <c r="AT26" s="64">
        <v>0</v>
      </c>
      <c r="AU26" s="64">
        <v>0</v>
      </c>
      <c r="AV26" s="64">
        <v>0</v>
      </c>
      <c r="AW26" s="64">
        <v>0</v>
      </c>
      <c r="AX26" s="64">
        <v>0</v>
      </c>
      <c r="AY26" s="64">
        <v>0</v>
      </c>
      <c r="AZ26" s="64">
        <v>0</v>
      </c>
      <c r="BA26" s="64">
        <v>0</v>
      </c>
      <c r="BB26" s="64">
        <v>0</v>
      </c>
      <c r="BC26" s="64">
        <v>0</v>
      </c>
      <c r="BD26" s="64">
        <v>0</v>
      </c>
      <c r="BE26" s="64">
        <v>0</v>
      </c>
      <c r="BF26" s="64">
        <v>0</v>
      </c>
      <c r="BG26" s="64">
        <v>0</v>
      </c>
      <c r="BH26" s="64">
        <v>0</v>
      </c>
      <c r="BI26" s="64">
        <v>0</v>
      </c>
      <c r="BJ26" s="64">
        <v>0</v>
      </c>
      <c r="BK26" s="64">
        <v>0</v>
      </c>
      <c r="BL26" s="64">
        <v>0</v>
      </c>
      <c r="BM26" s="64">
        <v>0</v>
      </c>
      <c r="BN26" s="64">
        <v>0</v>
      </c>
      <c r="BO26" s="64">
        <v>0</v>
      </c>
      <c r="BP26" s="64">
        <v>0</v>
      </c>
      <c r="BQ26" s="64">
        <v>0</v>
      </c>
      <c r="BS26" s="11">
        <f t="shared" si="4"/>
        <v>0</v>
      </c>
      <c r="BT26" s="11"/>
      <c r="BU26" s="62">
        <f ca="1"/>
        <v>0</v>
      </c>
      <c r="BV26" s="11">
        <f t="shared" ca="1" si="0"/>
        <v>0</v>
      </c>
      <c r="BW26" s="12">
        <f t="shared" ca="1" si="5"/>
        <v>0</v>
      </c>
      <c r="BY26" s="29">
        <f>IF(E26=0,0,BW26-$BW$39)</f>
        <v>0</v>
      </c>
      <c r="CA26" s="42">
        <v>0</v>
      </c>
      <c r="CB26" s="50">
        <f t="shared" si="6"/>
        <v>0</v>
      </c>
      <c r="CC26" s="11">
        <f t="shared" si="7"/>
        <v>0</v>
      </c>
      <c r="CD26" s="21">
        <f t="shared" si="8"/>
        <v>0</v>
      </c>
    </row>
    <row r="27" spans="1:82" hidden="1" outlineLevel="1">
      <c r="A27" s="18">
        <v>23</v>
      </c>
      <c r="B27" s="65"/>
      <c r="C27" s="66"/>
      <c r="D27" s="38">
        <f t="array" ref="D27">IF(F27&lt;&gt;0,(1/H27)/SUM(IF($F$5:$F$34&lt;&gt;0,1/$H$5:$H$34)),0)</f>
        <v>0</v>
      </c>
      <c r="E27" s="44">
        <v>0</v>
      </c>
      <c r="F27" s="45">
        <v>0</v>
      </c>
      <c r="G27" s="45">
        <v>0</v>
      </c>
      <c r="H27" s="51">
        <v>0.01</v>
      </c>
      <c r="I27" s="75">
        <f>Correlations!B29</f>
        <v>0</v>
      </c>
      <c r="J27" s="75">
        <f>Correlations!C29</f>
        <v>0</v>
      </c>
      <c r="K27" s="75">
        <f>Correlations!D29</f>
        <v>0</v>
      </c>
      <c r="L27" s="75">
        <f>Correlations!E29</f>
        <v>0</v>
      </c>
      <c r="M27" s="75">
        <f>Correlations!F29</f>
        <v>0</v>
      </c>
      <c r="N27" s="75">
        <f>Correlations!G29</f>
        <v>0</v>
      </c>
      <c r="O27" s="75">
        <f>Correlations!H29</f>
        <v>0</v>
      </c>
      <c r="P27" s="75">
        <f>Correlations!I29</f>
        <v>0</v>
      </c>
      <c r="Q27" s="75">
        <f>Correlations!J29</f>
        <v>0</v>
      </c>
      <c r="R27" s="75">
        <f>Correlations!K29</f>
        <v>0</v>
      </c>
      <c r="S27" s="75">
        <f>Correlations!L29</f>
        <v>0</v>
      </c>
      <c r="T27" s="75">
        <f>Correlations!M29</f>
        <v>0</v>
      </c>
      <c r="U27" s="75">
        <f>Correlations!N29</f>
        <v>0</v>
      </c>
      <c r="V27" s="75">
        <f>Correlations!O29</f>
        <v>0</v>
      </c>
      <c r="W27" s="75">
        <f>Correlations!P29</f>
        <v>0</v>
      </c>
      <c r="X27" s="75">
        <f>Correlations!Q29</f>
        <v>0</v>
      </c>
      <c r="Y27" s="75">
        <f>Correlations!R29</f>
        <v>0</v>
      </c>
      <c r="Z27" s="75">
        <f>Correlations!S29</f>
        <v>0</v>
      </c>
      <c r="AA27" s="75">
        <f>Correlations!T29</f>
        <v>0</v>
      </c>
      <c r="AB27" s="75">
        <f>Correlations!U29</f>
        <v>0</v>
      </c>
      <c r="AC27" s="75">
        <f>Correlations!V29</f>
        <v>0</v>
      </c>
      <c r="AD27" s="75">
        <f>Correlations!W29</f>
        <v>0</v>
      </c>
      <c r="AE27" s="75">
        <f>Correlations!X29</f>
        <v>0</v>
      </c>
      <c r="AF27" s="75">
        <f>Correlations!Y29</f>
        <v>0</v>
      </c>
      <c r="AG27" s="75">
        <f>Correlations!Z29</f>
        <v>0</v>
      </c>
      <c r="AH27" s="75">
        <f>Correlations!AA29</f>
        <v>0</v>
      </c>
      <c r="AI27" s="75">
        <f>Correlations!AB29</f>
        <v>0</v>
      </c>
      <c r="AJ27" s="75">
        <f>Correlations!AC29</f>
        <v>0</v>
      </c>
      <c r="AK27" s="75">
        <f>Correlations!AD29</f>
        <v>0</v>
      </c>
      <c r="AL27" s="75">
        <f>Correlations!AE29</f>
        <v>0</v>
      </c>
      <c r="AN27" s="64">
        <v>0</v>
      </c>
      <c r="AO27" s="64">
        <v>0</v>
      </c>
      <c r="AP27" s="64">
        <v>0</v>
      </c>
      <c r="AQ27" s="64">
        <v>0</v>
      </c>
      <c r="AR27" s="64">
        <v>0</v>
      </c>
      <c r="AS27" s="64">
        <v>0</v>
      </c>
      <c r="AT27" s="64">
        <v>0</v>
      </c>
      <c r="AU27" s="64">
        <v>0</v>
      </c>
      <c r="AV27" s="64">
        <v>0</v>
      </c>
      <c r="AW27" s="64">
        <v>0</v>
      </c>
      <c r="AX27" s="64">
        <v>0</v>
      </c>
      <c r="AY27" s="64">
        <v>0</v>
      </c>
      <c r="AZ27" s="64">
        <v>0</v>
      </c>
      <c r="BA27" s="64">
        <v>0</v>
      </c>
      <c r="BB27" s="64">
        <v>0</v>
      </c>
      <c r="BC27" s="64">
        <v>0</v>
      </c>
      <c r="BD27" s="64">
        <v>0</v>
      </c>
      <c r="BE27" s="64">
        <v>0</v>
      </c>
      <c r="BF27" s="64">
        <v>0</v>
      </c>
      <c r="BG27" s="64">
        <v>0</v>
      </c>
      <c r="BH27" s="64">
        <v>0</v>
      </c>
      <c r="BI27" s="64">
        <v>0</v>
      </c>
      <c r="BJ27" s="64">
        <v>0</v>
      </c>
      <c r="BK27" s="64">
        <v>0</v>
      </c>
      <c r="BL27" s="64">
        <v>0</v>
      </c>
      <c r="BM27" s="64">
        <v>0</v>
      </c>
      <c r="BN27" s="64">
        <v>0</v>
      </c>
      <c r="BO27" s="64">
        <v>0</v>
      </c>
      <c r="BP27" s="64">
        <v>0</v>
      </c>
      <c r="BQ27" s="64">
        <v>0</v>
      </c>
      <c r="BS27" s="11">
        <f t="shared" si="4"/>
        <v>0</v>
      </c>
      <c r="BT27" s="11"/>
      <c r="BU27" s="62">
        <f ca="1"/>
        <v>0</v>
      </c>
      <c r="BV27" s="11">
        <f t="shared" ca="1" si="0"/>
        <v>0</v>
      </c>
      <c r="BW27" s="12">
        <f t="shared" ca="1" si="5"/>
        <v>0</v>
      </c>
      <c r="BY27" s="29">
        <f>IF(E27=0,0,BW27-$BW$39)</f>
        <v>0</v>
      </c>
      <c r="CA27" s="42">
        <v>0</v>
      </c>
      <c r="CB27" s="50">
        <f t="shared" si="6"/>
        <v>0</v>
      </c>
      <c r="CC27" s="11">
        <f t="shared" si="7"/>
        <v>0</v>
      </c>
      <c r="CD27" s="21">
        <f t="shared" si="8"/>
        <v>0</v>
      </c>
    </row>
    <row r="28" spans="1:82" hidden="1" outlineLevel="1">
      <c r="A28" s="18">
        <v>24</v>
      </c>
      <c r="B28" s="65"/>
      <c r="C28" s="66"/>
      <c r="D28" s="38">
        <f t="array" ref="D28">IF(F28&lt;&gt;0,(1/H28)/SUM(IF($F$5:$F$34&lt;&gt;0,1/$H$5:$H$34)),0)</f>
        <v>0</v>
      </c>
      <c r="E28" s="44">
        <v>0</v>
      </c>
      <c r="F28" s="45">
        <v>0</v>
      </c>
      <c r="G28" s="45">
        <v>0</v>
      </c>
      <c r="H28" s="51">
        <v>0.01</v>
      </c>
      <c r="I28" s="75">
        <f>Correlations!B30</f>
        <v>0</v>
      </c>
      <c r="J28" s="75">
        <f>Correlations!C30</f>
        <v>0</v>
      </c>
      <c r="K28" s="75">
        <f>Correlations!D30</f>
        <v>0</v>
      </c>
      <c r="L28" s="75">
        <f>Correlations!E30</f>
        <v>0</v>
      </c>
      <c r="M28" s="75">
        <f>Correlations!F30</f>
        <v>0</v>
      </c>
      <c r="N28" s="75">
        <f>Correlations!G30</f>
        <v>0</v>
      </c>
      <c r="O28" s="75">
        <f>Correlations!H30</f>
        <v>0</v>
      </c>
      <c r="P28" s="75">
        <f>Correlations!I30</f>
        <v>0</v>
      </c>
      <c r="Q28" s="75">
        <f>Correlations!J30</f>
        <v>0</v>
      </c>
      <c r="R28" s="75">
        <f>Correlations!K30</f>
        <v>0</v>
      </c>
      <c r="S28" s="75">
        <f>Correlations!L30</f>
        <v>0</v>
      </c>
      <c r="T28" s="75">
        <f>Correlations!M30</f>
        <v>0</v>
      </c>
      <c r="U28" s="75">
        <f>Correlations!N30</f>
        <v>0</v>
      </c>
      <c r="V28" s="75">
        <f>Correlations!O30</f>
        <v>0</v>
      </c>
      <c r="W28" s="75">
        <f>Correlations!P30</f>
        <v>0</v>
      </c>
      <c r="X28" s="75">
        <f>Correlations!Q30</f>
        <v>0</v>
      </c>
      <c r="Y28" s="75">
        <f>Correlations!R30</f>
        <v>0</v>
      </c>
      <c r="Z28" s="75">
        <f>Correlations!S30</f>
        <v>0</v>
      </c>
      <c r="AA28" s="75">
        <f>Correlations!T30</f>
        <v>0</v>
      </c>
      <c r="AB28" s="75">
        <f>Correlations!U30</f>
        <v>0</v>
      </c>
      <c r="AC28" s="75">
        <f>Correlations!V30</f>
        <v>0</v>
      </c>
      <c r="AD28" s="75">
        <f>Correlations!W30</f>
        <v>0</v>
      </c>
      <c r="AE28" s="75">
        <f>Correlations!X30</f>
        <v>0</v>
      </c>
      <c r="AF28" s="75">
        <f>Correlations!Y30</f>
        <v>0</v>
      </c>
      <c r="AG28" s="75">
        <f>Correlations!Z30</f>
        <v>0</v>
      </c>
      <c r="AH28" s="75">
        <f>Correlations!AA30</f>
        <v>0</v>
      </c>
      <c r="AI28" s="75">
        <f>Correlations!AB30</f>
        <v>0</v>
      </c>
      <c r="AJ28" s="75">
        <f>Correlations!AC30</f>
        <v>0</v>
      </c>
      <c r="AK28" s="75">
        <f>Correlations!AD30</f>
        <v>0</v>
      </c>
      <c r="AL28" s="75">
        <f>Correlations!AE30</f>
        <v>0</v>
      </c>
      <c r="AN28" s="64">
        <v>0</v>
      </c>
      <c r="AO28" s="64">
        <v>0</v>
      </c>
      <c r="AP28" s="64">
        <v>0</v>
      </c>
      <c r="AQ28" s="64">
        <v>0</v>
      </c>
      <c r="AR28" s="64">
        <v>0</v>
      </c>
      <c r="AS28" s="64">
        <v>0</v>
      </c>
      <c r="AT28" s="64">
        <v>0</v>
      </c>
      <c r="AU28" s="64">
        <v>0</v>
      </c>
      <c r="AV28" s="64">
        <v>0</v>
      </c>
      <c r="AW28" s="64">
        <v>0</v>
      </c>
      <c r="AX28" s="64">
        <v>0</v>
      </c>
      <c r="AY28" s="64">
        <v>0</v>
      </c>
      <c r="AZ28" s="64">
        <v>0</v>
      </c>
      <c r="BA28" s="64">
        <v>0</v>
      </c>
      <c r="BB28" s="64">
        <v>0</v>
      </c>
      <c r="BC28" s="64">
        <v>0</v>
      </c>
      <c r="BD28" s="64">
        <v>0</v>
      </c>
      <c r="BE28" s="64">
        <v>0</v>
      </c>
      <c r="BF28" s="64">
        <v>0</v>
      </c>
      <c r="BG28" s="64">
        <v>0</v>
      </c>
      <c r="BH28" s="64">
        <v>0</v>
      </c>
      <c r="BI28" s="64">
        <v>0</v>
      </c>
      <c r="BJ28" s="64">
        <v>0</v>
      </c>
      <c r="BK28" s="64">
        <v>0</v>
      </c>
      <c r="BL28" s="64">
        <v>0</v>
      </c>
      <c r="BM28" s="64">
        <v>0</v>
      </c>
      <c r="BN28" s="64">
        <v>0</v>
      </c>
      <c r="BO28" s="64">
        <v>0</v>
      </c>
      <c r="BP28" s="64">
        <v>0</v>
      </c>
      <c r="BQ28" s="64">
        <v>0</v>
      </c>
      <c r="BS28" s="11">
        <f t="shared" si="4"/>
        <v>0</v>
      </c>
      <c r="BT28" s="11"/>
      <c r="BU28" s="62">
        <f ca="1"/>
        <v>0</v>
      </c>
      <c r="BV28" s="11">
        <f t="shared" ca="1" si="0"/>
        <v>0</v>
      </c>
      <c r="BW28" s="12">
        <f t="shared" ca="1" si="5"/>
        <v>0</v>
      </c>
      <c r="BY28" s="29">
        <f>IF(E28=0,0,BW28-$BW$39)</f>
        <v>0</v>
      </c>
      <c r="CA28" s="42">
        <v>0</v>
      </c>
      <c r="CB28" s="50">
        <f t="shared" si="6"/>
        <v>0</v>
      </c>
      <c r="CC28" s="11">
        <f t="shared" si="7"/>
        <v>0</v>
      </c>
      <c r="CD28" s="21">
        <f t="shared" si="8"/>
        <v>0</v>
      </c>
    </row>
    <row r="29" spans="1:82" hidden="1" outlineLevel="1">
      <c r="A29" s="18">
        <v>25</v>
      </c>
      <c r="B29" s="65"/>
      <c r="C29" s="66"/>
      <c r="D29" s="38">
        <f t="array" ref="D29">IF(F29&lt;&gt;0,(1/H29)/SUM(IF($F$5:$F$34&lt;&gt;0,1/$H$5:$H$34)),0)</f>
        <v>0</v>
      </c>
      <c r="E29" s="44">
        <v>0</v>
      </c>
      <c r="F29" s="45">
        <v>0</v>
      </c>
      <c r="G29" s="45">
        <v>0</v>
      </c>
      <c r="H29" s="51">
        <v>0.01</v>
      </c>
      <c r="I29" s="75">
        <f>Correlations!B31</f>
        <v>0</v>
      </c>
      <c r="J29" s="75">
        <f>Correlations!C31</f>
        <v>0</v>
      </c>
      <c r="K29" s="75">
        <f>Correlations!D31</f>
        <v>0</v>
      </c>
      <c r="L29" s="75">
        <f>Correlations!E31</f>
        <v>0</v>
      </c>
      <c r="M29" s="75">
        <f>Correlations!F31</f>
        <v>0</v>
      </c>
      <c r="N29" s="75">
        <f>Correlations!G31</f>
        <v>0</v>
      </c>
      <c r="O29" s="75">
        <f>Correlations!H31</f>
        <v>0</v>
      </c>
      <c r="P29" s="75">
        <f>Correlations!I31</f>
        <v>0</v>
      </c>
      <c r="Q29" s="75">
        <f>Correlations!J31</f>
        <v>0</v>
      </c>
      <c r="R29" s="75">
        <f>Correlations!K31</f>
        <v>0</v>
      </c>
      <c r="S29" s="75">
        <f>Correlations!L31</f>
        <v>0</v>
      </c>
      <c r="T29" s="75">
        <f>Correlations!M31</f>
        <v>0</v>
      </c>
      <c r="U29" s="75">
        <f>Correlations!N31</f>
        <v>0</v>
      </c>
      <c r="V29" s="75">
        <f>Correlations!O31</f>
        <v>0</v>
      </c>
      <c r="W29" s="75">
        <f>Correlations!P31</f>
        <v>0</v>
      </c>
      <c r="X29" s="75">
        <f>Correlations!Q31</f>
        <v>0</v>
      </c>
      <c r="Y29" s="75">
        <f>Correlations!R31</f>
        <v>0</v>
      </c>
      <c r="Z29" s="75">
        <f>Correlations!S31</f>
        <v>0</v>
      </c>
      <c r="AA29" s="75">
        <f>Correlations!T31</f>
        <v>0</v>
      </c>
      <c r="AB29" s="75">
        <f>Correlations!U31</f>
        <v>0</v>
      </c>
      <c r="AC29" s="75">
        <f>Correlations!V31</f>
        <v>0</v>
      </c>
      <c r="AD29" s="75">
        <f>Correlations!W31</f>
        <v>0</v>
      </c>
      <c r="AE29" s="75">
        <f>Correlations!X31</f>
        <v>0</v>
      </c>
      <c r="AF29" s="75">
        <f>Correlations!Y31</f>
        <v>0</v>
      </c>
      <c r="AG29" s="75">
        <f>Correlations!Z31</f>
        <v>0</v>
      </c>
      <c r="AH29" s="75">
        <f>Correlations!AA31</f>
        <v>0</v>
      </c>
      <c r="AI29" s="75">
        <f>Correlations!AB31</f>
        <v>0</v>
      </c>
      <c r="AJ29" s="75">
        <f>Correlations!AC31</f>
        <v>0</v>
      </c>
      <c r="AK29" s="75">
        <f>Correlations!AD31</f>
        <v>0</v>
      </c>
      <c r="AL29" s="75">
        <f>Correlations!AE31</f>
        <v>0</v>
      </c>
      <c r="AN29" s="64">
        <v>0</v>
      </c>
      <c r="AO29" s="64">
        <v>0</v>
      </c>
      <c r="AP29" s="64">
        <v>0</v>
      </c>
      <c r="AQ29" s="64">
        <v>0</v>
      </c>
      <c r="AR29" s="64">
        <v>0</v>
      </c>
      <c r="AS29" s="64">
        <v>0</v>
      </c>
      <c r="AT29" s="64">
        <v>0</v>
      </c>
      <c r="AU29" s="64">
        <v>0</v>
      </c>
      <c r="AV29" s="64">
        <v>0</v>
      </c>
      <c r="AW29" s="64">
        <v>0</v>
      </c>
      <c r="AX29" s="64">
        <v>0</v>
      </c>
      <c r="AY29" s="64">
        <v>0</v>
      </c>
      <c r="AZ29" s="64">
        <v>0</v>
      </c>
      <c r="BA29" s="64">
        <v>0</v>
      </c>
      <c r="BB29" s="64">
        <v>0</v>
      </c>
      <c r="BC29" s="64">
        <v>0</v>
      </c>
      <c r="BD29" s="64">
        <v>0</v>
      </c>
      <c r="BE29" s="64">
        <v>0</v>
      </c>
      <c r="BF29" s="64">
        <v>0</v>
      </c>
      <c r="BG29" s="64">
        <v>0</v>
      </c>
      <c r="BH29" s="64">
        <v>0</v>
      </c>
      <c r="BI29" s="64">
        <v>0</v>
      </c>
      <c r="BJ29" s="64">
        <v>0</v>
      </c>
      <c r="BK29" s="64">
        <v>0</v>
      </c>
      <c r="BL29" s="64">
        <v>0</v>
      </c>
      <c r="BM29" s="64">
        <v>0</v>
      </c>
      <c r="BN29" s="64">
        <v>0</v>
      </c>
      <c r="BO29" s="64">
        <v>0</v>
      </c>
      <c r="BP29" s="64">
        <v>0</v>
      </c>
      <c r="BQ29" s="64">
        <v>0</v>
      </c>
      <c r="BS29" s="11">
        <f t="shared" si="4"/>
        <v>0</v>
      </c>
      <c r="BT29" s="11"/>
      <c r="BU29" s="62">
        <f ca="1"/>
        <v>0</v>
      </c>
      <c r="BV29" s="11">
        <f t="shared" ca="1" si="0"/>
        <v>0</v>
      </c>
      <c r="BW29" s="12">
        <f t="shared" ca="1" si="5"/>
        <v>0</v>
      </c>
      <c r="BY29" s="29">
        <f>IF(E29=0,0,BW29-$BW$39)</f>
        <v>0</v>
      </c>
      <c r="CA29" s="42">
        <v>0</v>
      </c>
      <c r="CB29" s="50">
        <f t="shared" si="6"/>
        <v>0</v>
      </c>
      <c r="CC29" s="11">
        <f t="shared" si="7"/>
        <v>0</v>
      </c>
      <c r="CD29" s="21">
        <f t="shared" si="8"/>
        <v>0</v>
      </c>
    </row>
    <row r="30" spans="1:82" hidden="1" outlineLevel="1">
      <c r="A30" s="18">
        <v>26</v>
      </c>
      <c r="B30" s="65"/>
      <c r="C30" s="66"/>
      <c r="D30" s="38">
        <f t="array" ref="D30">IF(F30&lt;&gt;0,(1/H30)/SUM(IF($F$5:$F$34&lt;&gt;0,1/$H$5:$H$34)),0)</f>
        <v>0</v>
      </c>
      <c r="E30" s="44">
        <v>0</v>
      </c>
      <c r="F30" s="45">
        <v>0</v>
      </c>
      <c r="G30" s="45">
        <v>0</v>
      </c>
      <c r="H30" s="51">
        <v>0.01</v>
      </c>
      <c r="I30" s="75">
        <f>Correlations!B32</f>
        <v>0</v>
      </c>
      <c r="J30" s="75">
        <f>Correlations!C32</f>
        <v>0</v>
      </c>
      <c r="K30" s="75">
        <f>Correlations!D32</f>
        <v>0</v>
      </c>
      <c r="L30" s="75">
        <f>Correlations!E32</f>
        <v>0</v>
      </c>
      <c r="M30" s="75">
        <f>Correlations!F32</f>
        <v>0</v>
      </c>
      <c r="N30" s="75">
        <f>Correlations!G32</f>
        <v>0</v>
      </c>
      <c r="O30" s="75">
        <f>Correlations!H32</f>
        <v>0</v>
      </c>
      <c r="P30" s="75">
        <f>Correlations!I32</f>
        <v>0</v>
      </c>
      <c r="Q30" s="75">
        <f>Correlations!J32</f>
        <v>0</v>
      </c>
      <c r="R30" s="75">
        <f>Correlations!K32</f>
        <v>0</v>
      </c>
      <c r="S30" s="75">
        <f>Correlations!L32</f>
        <v>0</v>
      </c>
      <c r="T30" s="75">
        <f>Correlations!M32</f>
        <v>0</v>
      </c>
      <c r="U30" s="75">
        <f>Correlations!N32</f>
        <v>0</v>
      </c>
      <c r="V30" s="75">
        <f>Correlations!O32</f>
        <v>0</v>
      </c>
      <c r="W30" s="75">
        <f>Correlations!P32</f>
        <v>0</v>
      </c>
      <c r="X30" s="75">
        <f>Correlations!Q32</f>
        <v>0</v>
      </c>
      <c r="Y30" s="75">
        <f>Correlations!R32</f>
        <v>0</v>
      </c>
      <c r="Z30" s="75">
        <f>Correlations!S32</f>
        <v>0</v>
      </c>
      <c r="AA30" s="75">
        <f>Correlations!T32</f>
        <v>0</v>
      </c>
      <c r="AB30" s="75">
        <f>Correlations!U32</f>
        <v>0</v>
      </c>
      <c r="AC30" s="75">
        <f>Correlations!V32</f>
        <v>0</v>
      </c>
      <c r="AD30" s="75">
        <f>Correlations!W32</f>
        <v>0</v>
      </c>
      <c r="AE30" s="75">
        <f>Correlations!X32</f>
        <v>0</v>
      </c>
      <c r="AF30" s="75">
        <f>Correlations!Y32</f>
        <v>0</v>
      </c>
      <c r="AG30" s="75">
        <f>Correlations!Z32</f>
        <v>0</v>
      </c>
      <c r="AH30" s="75">
        <f>Correlations!AA32</f>
        <v>0</v>
      </c>
      <c r="AI30" s="75">
        <f>Correlations!AB32</f>
        <v>0</v>
      </c>
      <c r="AJ30" s="75">
        <f>Correlations!AC32</f>
        <v>0</v>
      </c>
      <c r="AK30" s="75">
        <f>Correlations!AD32</f>
        <v>0</v>
      </c>
      <c r="AL30" s="75">
        <f>Correlations!AE32</f>
        <v>0</v>
      </c>
      <c r="AN30" s="64">
        <v>0</v>
      </c>
      <c r="AO30" s="64">
        <v>0</v>
      </c>
      <c r="AP30" s="64">
        <v>0</v>
      </c>
      <c r="AQ30" s="64">
        <v>0</v>
      </c>
      <c r="AR30" s="64">
        <v>0</v>
      </c>
      <c r="AS30" s="64">
        <v>0</v>
      </c>
      <c r="AT30" s="64">
        <v>0</v>
      </c>
      <c r="AU30" s="64">
        <v>0</v>
      </c>
      <c r="AV30" s="64">
        <v>0</v>
      </c>
      <c r="AW30" s="64">
        <v>0</v>
      </c>
      <c r="AX30" s="64">
        <v>0</v>
      </c>
      <c r="AY30" s="64">
        <v>0</v>
      </c>
      <c r="AZ30" s="64">
        <v>0</v>
      </c>
      <c r="BA30" s="64">
        <v>0</v>
      </c>
      <c r="BB30" s="64">
        <v>0</v>
      </c>
      <c r="BC30" s="64">
        <v>0</v>
      </c>
      <c r="BD30" s="64">
        <v>0</v>
      </c>
      <c r="BE30" s="64">
        <v>0</v>
      </c>
      <c r="BF30" s="64">
        <v>0</v>
      </c>
      <c r="BG30" s="64">
        <v>0</v>
      </c>
      <c r="BH30" s="64">
        <v>0</v>
      </c>
      <c r="BI30" s="64">
        <v>0</v>
      </c>
      <c r="BJ30" s="64">
        <v>0</v>
      </c>
      <c r="BK30" s="64">
        <v>0</v>
      </c>
      <c r="BL30" s="64">
        <v>0</v>
      </c>
      <c r="BM30" s="64">
        <v>0</v>
      </c>
      <c r="BN30" s="64">
        <v>0</v>
      </c>
      <c r="BO30" s="64">
        <v>0</v>
      </c>
      <c r="BP30" s="64">
        <v>0</v>
      </c>
      <c r="BQ30" s="64">
        <v>0</v>
      </c>
      <c r="BS30" s="11">
        <f t="shared" si="4"/>
        <v>0</v>
      </c>
      <c r="BT30" s="11"/>
      <c r="BU30" s="62">
        <f ca="1"/>
        <v>0</v>
      </c>
      <c r="BV30" s="11">
        <f t="shared" ca="1" si="0"/>
        <v>0</v>
      </c>
      <c r="BW30" s="12">
        <f t="shared" ca="1" si="5"/>
        <v>0</v>
      </c>
      <c r="BY30" s="29">
        <f>IF(E30=0,0,BW30-$BW$39)</f>
        <v>0</v>
      </c>
      <c r="CA30" s="42">
        <v>0</v>
      </c>
      <c r="CB30" s="50">
        <f t="shared" si="6"/>
        <v>0</v>
      </c>
      <c r="CC30" s="11">
        <f t="shared" si="7"/>
        <v>0</v>
      </c>
      <c r="CD30" s="21">
        <f t="shared" si="8"/>
        <v>0</v>
      </c>
    </row>
    <row r="31" spans="1:82" hidden="1" outlineLevel="1">
      <c r="A31" s="18">
        <v>27</v>
      </c>
      <c r="B31" s="65"/>
      <c r="C31" s="66"/>
      <c r="D31" s="38">
        <f t="array" ref="D31">IF(F31&lt;&gt;0,(1/H31)/SUM(IF($F$5:$F$34&lt;&gt;0,1/$H$5:$H$34)),0)</f>
        <v>0</v>
      </c>
      <c r="E31" s="44">
        <v>0</v>
      </c>
      <c r="F31" s="45">
        <v>0</v>
      </c>
      <c r="G31" s="45">
        <v>0</v>
      </c>
      <c r="H31" s="51">
        <v>0.01</v>
      </c>
      <c r="I31" s="75">
        <f>Correlations!B33</f>
        <v>0</v>
      </c>
      <c r="J31" s="75">
        <f>Correlations!C33</f>
        <v>0</v>
      </c>
      <c r="K31" s="75">
        <f>Correlations!D33</f>
        <v>0</v>
      </c>
      <c r="L31" s="75">
        <f>Correlations!E33</f>
        <v>0</v>
      </c>
      <c r="M31" s="75">
        <f>Correlations!F33</f>
        <v>0</v>
      </c>
      <c r="N31" s="75">
        <f>Correlations!G33</f>
        <v>0</v>
      </c>
      <c r="O31" s="75">
        <f>Correlations!H33</f>
        <v>0</v>
      </c>
      <c r="P31" s="75">
        <f>Correlations!I33</f>
        <v>0</v>
      </c>
      <c r="Q31" s="75">
        <f>Correlations!J33</f>
        <v>0</v>
      </c>
      <c r="R31" s="75">
        <f>Correlations!K33</f>
        <v>0</v>
      </c>
      <c r="S31" s="75">
        <f>Correlations!L33</f>
        <v>0</v>
      </c>
      <c r="T31" s="75">
        <f>Correlations!M33</f>
        <v>0</v>
      </c>
      <c r="U31" s="75">
        <f>Correlations!N33</f>
        <v>0</v>
      </c>
      <c r="V31" s="75">
        <f>Correlations!O33</f>
        <v>0</v>
      </c>
      <c r="W31" s="75">
        <f>Correlations!P33</f>
        <v>0</v>
      </c>
      <c r="X31" s="75">
        <f>Correlations!Q33</f>
        <v>0</v>
      </c>
      <c r="Y31" s="75">
        <f>Correlations!R33</f>
        <v>0</v>
      </c>
      <c r="Z31" s="75">
        <f>Correlations!S33</f>
        <v>0</v>
      </c>
      <c r="AA31" s="75">
        <f>Correlations!T33</f>
        <v>0</v>
      </c>
      <c r="AB31" s="75">
        <f>Correlations!U33</f>
        <v>0</v>
      </c>
      <c r="AC31" s="75">
        <f>Correlations!V33</f>
        <v>0</v>
      </c>
      <c r="AD31" s="75">
        <f>Correlations!W33</f>
        <v>0</v>
      </c>
      <c r="AE31" s="75">
        <f>Correlations!X33</f>
        <v>0</v>
      </c>
      <c r="AF31" s="75">
        <f>Correlations!Y33</f>
        <v>0</v>
      </c>
      <c r="AG31" s="75">
        <f>Correlations!Z33</f>
        <v>0</v>
      </c>
      <c r="AH31" s="75">
        <f>Correlations!AA33</f>
        <v>0</v>
      </c>
      <c r="AI31" s="75">
        <f>Correlations!AB33</f>
        <v>0</v>
      </c>
      <c r="AJ31" s="75">
        <f>Correlations!AC33</f>
        <v>0</v>
      </c>
      <c r="AK31" s="75">
        <f>Correlations!AD33</f>
        <v>0</v>
      </c>
      <c r="AL31" s="75">
        <f>Correlations!AE33</f>
        <v>0</v>
      </c>
      <c r="AN31" s="64">
        <v>0</v>
      </c>
      <c r="AO31" s="64">
        <v>0</v>
      </c>
      <c r="AP31" s="64">
        <v>0</v>
      </c>
      <c r="AQ31" s="64">
        <v>0</v>
      </c>
      <c r="AR31" s="64">
        <v>0</v>
      </c>
      <c r="AS31" s="64">
        <v>0</v>
      </c>
      <c r="AT31" s="64">
        <v>0</v>
      </c>
      <c r="AU31" s="64">
        <v>0</v>
      </c>
      <c r="AV31" s="64">
        <v>0</v>
      </c>
      <c r="AW31" s="64">
        <v>0</v>
      </c>
      <c r="AX31" s="64">
        <v>0</v>
      </c>
      <c r="AY31" s="64">
        <v>0</v>
      </c>
      <c r="AZ31" s="64">
        <v>0</v>
      </c>
      <c r="BA31" s="64">
        <v>0</v>
      </c>
      <c r="BB31" s="64">
        <v>0</v>
      </c>
      <c r="BC31" s="64">
        <v>0</v>
      </c>
      <c r="BD31" s="64">
        <v>0</v>
      </c>
      <c r="BE31" s="64">
        <v>0</v>
      </c>
      <c r="BF31" s="64">
        <v>0</v>
      </c>
      <c r="BG31" s="64">
        <v>0</v>
      </c>
      <c r="BH31" s="64">
        <v>0</v>
      </c>
      <c r="BI31" s="64">
        <v>0</v>
      </c>
      <c r="BJ31" s="64">
        <v>0</v>
      </c>
      <c r="BK31" s="64">
        <v>0</v>
      </c>
      <c r="BL31" s="64">
        <v>0</v>
      </c>
      <c r="BM31" s="64">
        <v>0</v>
      </c>
      <c r="BN31" s="64">
        <v>0</v>
      </c>
      <c r="BO31" s="64">
        <v>0</v>
      </c>
      <c r="BP31" s="64">
        <v>0</v>
      </c>
      <c r="BQ31" s="64">
        <v>0</v>
      </c>
      <c r="BS31" s="11">
        <f t="shared" si="4"/>
        <v>0</v>
      </c>
      <c r="BT31" s="11"/>
      <c r="BU31" s="62">
        <f ca="1"/>
        <v>0</v>
      </c>
      <c r="BV31" s="11">
        <f t="shared" ca="1" si="0"/>
        <v>0</v>
      </c>
      <c r="BW31" s="12">
        <f t="shared" ca="1" si="5"/>
        <v>0</v>
      </c>
      <c r="BY31" s="29">
        <f>IF(E31=0,0,BW31-$BW$39)</f>
        <v>0</v>
      </c>
      <c r="CA31" s="42">
        <v>0</v>
      </c>
      <c r="CB31" s="50">
        <f t="shared" si="6"/>
        <v>0</v>
      </c>
      <c r="CC31" s="11">
        <f t="shared" si="7"/>
        <v>0</v>
      </c>
      <c r="CD31" s="21">
        <f t="shared" si="8"/>
        <v>0</v>
      </c>
    </row>
    <row r="32" spans="1:82" hidden="1" outlineLevel="1">
      <c r="A32" s="18">
        <v>28</v>
      </c>
      <c r="B32" s="65"/>
      <c r="C32" s="66"/>
      <c r="D32" s="38">
        <f t="array" ref="D32">IF(F32&lt;&gt;0,(1/H32)/SUM(IF($F$5:$F$34&lt;&gt;0,1/$H$5:$H$34)),0)</f>
        <v>0</v>
      </c>
      <c r="E32" s="44">
        <v>0</v>
      </c>
      <c r="F32" s="45">
        <v>0</v>
      </c>
      <c r="G32" s="45">
        <v>0</v>
      </c>
      <c r="H32" s="51">
        <v>0.01</v>
      </c>
      <c r="I32" s="75">
        <f>Correlations!B34</f>
        <v>0</v>
      </c>
      <c r="J32" s="75">
        <f>Correlations!C34</f>
        <v>0</v>
      </c>
      <c r="K32" s="75">
        <f>Correlations!D34</f>
        <v>0</v>
      </c>
      <c r="L32" s="75">
        <f>Correlations!E34</f>
        <v>0</v>
      </c>
      <c r="M32" s="75">
        <f>Correlations!F34</f>
        <v>0</v>
      </c>
      <c r="N32" s="75">
        <f>Correlations!G34</f>
        <v>0</v>
      </c>
      <c r="O32" s="75">
        <f>Correlations!H34</f>
        <v>0</v>
      </c>
      <c r="P32" s="75">
        <f>Correlations!I34</f>
        <v>0</v>
      </c>
      <c r="Q32" s="75">
        <f>Correlations!J34</f>
        <v>0</v>
      </c>
      <c r="R32" s="75">
        <f>Correlations!K34</f>
        <v>0</v>
      </c>
      <c r="S32" s="75">
        <f>Correlations!L34</f>
        <v>0</v>
      </c>
      <c r="T32" s="75">
        <f>Correlations!M34</f>
        <v>0</v>
      </c>
      <c r="U32" s="75">
        <f>Correlations!N34</f>
        <v>0</v>
      </c>
      <c r="V32" s="75">
        <f>Correlations!O34</f>
        <v>0</v>
      </c>
      <c r="W32" s="75">
        <f>Correlations!P34</f>
        <v>0</v>
      </c>
      <c r="X32" s="75">
        <f>Correlations!Q34</f>
        <v>0</v>
      </c>
      <c r="Y32" s="75">
        <f>Correlations!R34</f>
        <v>0</v>
      </c>
      <c r="Z32" s="75">
        <f>Correlations!S34</f>
        <v>0</v>
      </c>
      <c r="AA32" s="75">
        <f>Correlations!T34</f>
        <v>0</v>
      </c>
      <c r="AB32" s="75">
        <f>Correlations!U34</f>
        <v>0</v>
      </c>
      <c r="AC32" s="75">
        <f>Correlations!V34</f>
        <v>0</v>
      </c>
      <c r="AD32" s="75">
        <f>Correlations!W34</f>
        <v>0</v>
      </c>
      <c r="AE32" s="75">
        <f>Correlations!X34</f>
        <v>0</v>
      </c>
      <c r="AF32" s="75">
        <f>Correlations!Y34</f>
        <v>0</v>
      </c>
      <c r="AG32" s="75">
        <f>Correlations!Z34</f>
        <v>0</v>
      </c>
      <c r="AH32" s="75">
        <f>Correlations!AA34</f>
        <v>0</v>
      </c>
      <c r="AI32" s="75">
        <f>Correlations!AB34</f>
        <v>0</v>
      </c>
      <c r="AJ32" s="75">
        <f>Correlations!AC34</f>
        <v>0</v>
      </c>
      <c r="AK32" s="75">
        <f>Correlations!AD34</f>
        <v>0</v>
      </c>
      <c r="AL32" s="75">
        <f>Correlations!AE34</f>
        <v>0</v>
      </c>
      <c r="AN32" s="64">
        <v>0</v>
      </c>
      <c r="AO32" s="64">
        <v>0</v>
      </c>
      <c r="AP32" s="64">
        <v>0</v>
      </c>
      <c r="AQ32" s="64">
        <v>0</v>
      </c>
      <c r="AR32" s="64">
        <v>0</v>
      </c>
      <c r="AS32" s="64">
        <v>0</v>
      </c>
      <c r="AT32" s="64">
        <v>0</v>
      </c>
      <c r="AU32" s="64">
        <v>0</v>
      </c>
      <c r="AV32" s="64">
        <v>0</v>
      </c>
      <c r="AW32" s="64">
        <v>0</v>
      </c>
      <c r="AX32" s="64">
        <v>0</v>
      </c>
      <c r="AY32" s="64">
        <v>0</v>
      </c>
      <c r="AZ32" s="64">
        <v>0</v>
      </c>
      <c r="BA32" s="64">
        <v>0</v>
      </c>
      <c r="BB32" s="64">
        <v>0</v>
      </c>
      <c r="BC32" s="64">
        <v>0</v>
      </c>
      <c r="BD32" s="64">
        <v>0</v>
      </c>
      <c r="BE32" s="64">
        <v>0</v>
      </c>
      <c r="BF32" s="64">
        <v>0</v>
      </c>
      <c r="BG32" s="64">
        <v>0</v>
      </c>
      <c r="BH32" s="64">
        <v>0</v>
      </c>
      <c r="BI32" s="64">
        <v>0</v>
      </c>
      <c r="BJ32" s="64">
        <v>0</v>
      </c>
      <c r="BK32" s="64">
        <v>0</v>
      </c>
      <c r="BL32" s="64">
        <v>0</v>
      </c>
      <c r="BM32" s="64">
        <v>0</v>
      </c>
      <c r="BN32" s="64">
        <v>0</v>
      </c>
      <c r="BO32" s="64">
        <v>0</v>
      </c>
      <c r="BP32" s="64">
        <v>0</v>
      </c>
      <c r="BQ32" s="64">
        <v>0</v>
      </c>
      <c r="BS32" s="11">
        <f t="shared" si="4"/>
        <v>0</v>
      </c>
      <c r="BT32" s="11"/>
      <c r="BU32" s="62">
        <f ca="1"/>
        <v>0</v>
      </c>
      <c r="BV32" s="11">
        <f t="shared" ca="1" si="0"/>
        <v>0</v>
      </c>
      <c r="BW32" s="12">
        <f t="shared" ca="1" si="5"/>
        <v>0</v>
      </c>
      <c r="BY32" s="29">
        <f>IF(E32=0,0,BW32-$BW$39)</f>
        <v>0</v>
      </c>
      <c r="CA32" s="42">
        <v>0</v>
      </c>
      <c r="CB32" s="50">
        <f t="shared" si="6"/>
        <v>0</v>
      </c>
      <c r="CC32" s="11">
        <f t="shared" si="7"/>
        <v>0</v>
      </c>
      <c r="CD32" s="21">
        <f t="shared" si="8"/>
        <v>0</v>
      </c>
    </row>
    <row r="33" spans="1:84" hidden="1" outlineLevel="1">
      <c r="A33" s="18">
        <v>29</v>
      </c>
      <c r="B33" s="65"/>
      <c r="C33" s="66"/>
      <c r="D33" s="38">
        <f t="array" ref="D33">IF(F33&lt;&gt;0,(1/H33)/SUM(IF($F$5:$F$34&lt;&gt;0,1/$H$5:$H$34)),0)</f>
        <v>0</v>
      </c>
      <c r="E33" s="44">
        <v>0</v>
      </c>
      <c r="F33" s="45">
        <v>0</v>
      </c>
      <c r="G33" s="45">
        <v>0</v>
      </c>
      <c r="H33" s="51">
        <v>0.01</v>
      </c>
      <c r="I33" s="75">
        <f>Correlations!B35</f>
        <v>0</v>
      </c>
      <c r="J33" s="75">
        <f>Correlations!C35</f>
        <v>0</v>
      </c>
      <c r="K33" s="75">
        <f>Correlations!D35</f>
        <v>0</v>
      </c>
      <c r="L33" s="75">
        <f>Correlations!E35</f>
        <v>0</v>
      </c>
      <c r="M33" s="75">
        <f>Correlations!F35</f>
        <v>0</v>
      </c>
      <c r="N33" s="75">
        <f>Correlations!G35</f>
        <v>0</v>
      </c>
      <c r="O33" s="75">
        <f>Correlations!H35</f>
        <v>0</v>
      </c>
      <c r="P33" s="75">
        <f>Correlations!I35</f>
        <v>0</v>
      </c>
      <c r="Q33" s="75">
        <f>Correlations!J35</f>
        <v>0</v>
      </c>
      <c r="R33" s="75">
        <f>Correlations!K35</f>
        <v>0</v>
      </c>
      <c r="S33" s="75">
        <f>Correlations!L35</f>
        <v>0</v>
      </c>
      <c r="T33" s="75">
        <f>Correlations!M35</f>
        <v>0</v>
      </c>
      <c r="U33" s="75">
        <f>Correlations!N35</f>
        <v>0</v>
      </c>
      <c r="V33" s="75">
        <f>Correlations!O35</f>
        <v>0</v>
      </c>
      <c r="W33" s="75">
        <f>Correlations!P35</f>
        <v>0</v>
      </c>
      <c r="X33" s="75">
        <f>Correlations!Q35</f>
        <v>0</v>
      </c>
      <c r="Y33" s="75">
        <f>Correlations!R35</f>
        <v>0</v>
      </c>
      <c r="Z33" s="75">
        <f>Correlations!S35</f>
        <v>0</v>
      </c>
      <c r="AA33" s="75">
        <f>Correlations!T35</f>
        <v>0</v>
      </c>
      <c r="AB33" s="75">
        <f>Correlations!U35</f>
        <v>0</v>
      </c>
      <c r="AC33" s="75">
        <f>Correlations!V35</f>
        <v>0</v>
      </c>
      <c r="AD33" s="75">
        <f>Correlations!W35</f>
        <v>0</v>
      </c>
      <c r="AE33" s="75">
        <f>Correlations!X35</f>
        <v>0</v>
      </c>
      <c r="AF33" s="75">
        <f>Correlations!Y35</f>
        <v>0</v>
      </c>
      <c r="AG33" s="75">
        <f>Correlations!Z35</f>
        <v>0</v>
      </c>
      <c r="AH33" s="75">
        <f>Correlations!AA35</f>
        <v>0</v>
      </c>
      <c r="AI33" s="75">
        <f>Correlations!AB35</f>
        <v>0</v>
      </c>
      <c r="AJ33" s="75">
        <f>Correlations!AC35</f>
        <v>0</v>
      </c>
      <c r="AK33" s="75">
        <f>Correlations!AD35</f>
        <v>0</v>
      </c>
      <c r="AL33" s="75">
        <f>Correlations!AE35</f>
        <v>0</v>
      </c>
      <c r="AN33" s="64">
        <v>0</v>
      </c>
      <c r="AO33" s="64">
        <v>0</v>
      </c>
      <c r="AP33" s="64">
        <v>0</v>
      </c>
      <c r="AQ33" s="64">
        <v>0</v>
      </c>
      <c r="AR33" s="64">
        <v>0</v>
      </c>
      <c r="AS33" s="64">
        <v>0</v>
      </c>
      <c r="AT33" s="64">
        <v>0</v>
      </c>
      <c r="AU33" s="64">
        <v>0</v>
      </c>
      <c r="AV33" s="64">
        <v>0</v>
      </c>
      <c r="AW33" s="64">
        <v>0</v>
      </c>
      <c r="AX33" s="64">
        <v>0</v>
      </c>
      <c r="AY33" s="64">
        <v>0</v>
      </c>
      <c r="AZ33" s="64">
        <v>0</v>
      </c>
      <c r="BA33" s="64">
        <v>0</v>
      </c>
      <c r="BB33" s="64">
        <v>0</v>
      </c>
      <c r="BC33" s="64">
        <v>0</v>
      </c>
      <c r="BD33" s="64">
        <v>0</v>
      </c>
      <c r="BE33" s="64">
        <v>0</v>
      </c>
      <c r="BF33" s="64">
        <v>0</v>
      </c>
      <c r="BG33" s="64">
        <v>0</v>
      </c>
      <c r="BH33" s="64">
        <v>0</v>
      </c>
      <c r="BI33" s="64">
        <v>0</v>
      </c>
      <c r="BJ33" s="64">
        <v>0</v>
      </c>
      <c r="BK33" s="64">
        <v>0</v>
      </c>
      <c r="BL33" s="64">
        <v>0</v>
      </c>
      <c r="BM33" s="64">
        <v>0</v>
      </c>
      <c r="BN33" s="64">
        <v>0</v>
      </c>
      <c r="BO33" s="64">
        <v>0</v>
      </c>
      <c r="BP33" s="64">
        <v>0</v>
      </c>
      <c r="BQ33" s="64">
        <v>0</v>
      </c>
      <c r="BS33" s="11">
        <f t="shared" si="4"/>
        <v>0</v>
      </c>
      <c r="BT33" s="11"/>
      <c r="BU33" s="62">
        <f ca="1"/>
        <v>0</v>
      </c>
      <c r="BV33" s="11">
        <f t="shared" ca="1" si="0"/>
        <v>0</v>
      </c>
      <c r="BW33" s="12">
        <f t="shared" ca="1" si="5"/>
        <v>0</v>
      </c>
      <c r="BY33" s="29">
        <f>IF(E33=0,0,BW33-$BW$39)</f>
        <v>0</v>
      </c>
      <c r="CA33" s="42">
        <v>0</v>
      </c>
      <c r="CB33" s="50">
        <f t="shared" si="6"/>
        <v>0</v>
      </c>
      <c r="CC33" s="11">
        <f t="shared" si="7"/>
        <v>0</v>
      </c>
      <c r="CD33" s="21">
        <f t="shared" si="8"/>
        <v>0</v>
      </c>
    </row>
    <row r="34" spans="1:84" hidden="1" outlineLevel="1">
      <c r="A34" s="18">
        <v>30</v>
      </c>
      <c r="B34" s="65"/>
      <c r="C34" s="66"/>
      <c r="D34" s="38">
        <f t="array" ref="D34">IF(F34&lt;&gt;0,(1/H34)/SUM(IF($F$5:$F$34&lt;&gt;0,1/$H$5:$H$34)),0)</f>
        <v>0</v>
      </c>
      <c r="E34" s="44">
        <v>0</v>
      </c>
      <c r="F34" s="45">
        <v>0</v>
      </c>
      <c r="G34" s="45">
        <v>0</v>
      </c>
      <c r="H34" s="51">
        <v>0.01</v>
      </c>
      <c r="I34" s="75">
        <f>Correlations!B36</f>
        <v>0</v>
      </c>
      <c r="J34" s="75">
        <f>Correlations!C36</f>
        <v>0</v>
      </c>
      <c r="K34" s="75">
        <f>Correlations!D36</f>
        <v>0</v>
      </c>
      <c r="L34" s="75">
        <f>Correlations!E36</f>
        <v>0</v>
      </c>
      <c r="M34" s="75">
        <f>Correlations!F36</f>
        <v>0</v>
      </c>
      <c r="N34" s="75">
        <f>Correlations!G36</f>
        <v>0</v>
      </c>
      <c r="O34" s="75">
        <f>Correlations!H36</f>
        <v>0</v>
      </c>
      <c r="P34" s="75">
        <f>Correlations!I36</f>
        <v>0</v>
      </c>
      <c r="Q34" s="75">
        <f>Correlations!J36</f>
        <v>0</v>
      </c>
      <c r="R34" s="75">
        <f>Correlations!K36</f>
        <v>0</v>
      </c>
      <c r="S34" s="75">
        <f>Correlations!L36</f>
        <v>0</v>
      </c>
      <c r="T34" s="75">
        <f>Correlations!M36</f>
        <v>0</v>
      </c>
      <c r="U34" s="75">
        <f>Correlations!N36</f>
        <v>0</v>
      </c>
      <c r="V34" s="75">
        <f>Correlations!O36</f>
        <v>0</v>
      </c>
      <c r="W34" s="75">
        <f>Correlations!P36</f>
        <v>0</v>
      </c>
      <c r="X34" s="75">
        <f>Correlations!Q36</f>
        <v>0</v>
      </c>
      <c r="Y34" s="75">
        <f>Correlations!R36</f>
        <v>0</v>
      </c>
      <c r="Z34" s="75">
        <f>Correlations!S36</f>
        <v>0</v>
      </c>
      <c r="AA34" s="75">
        <f>Correlations!T36</f>
        <v>0</v>
      </c>
      <c r="AB34" s="75">
        <f>Correlations!U36</f>
        <v>0</v>
      </c>
      <c r="AC34" s="75">
        <f>Correlations!V36</f>
        <v>0</v>
      </c>
      <c r="AD34" s="75">
        <f>Correlations!W36</f>
        <v>0</v>
      </c>
      <c r="AE34" s="75">
        <f>Correlations!X36</f>
        <v>0</v>
      </c>
      <c r="AF34" s="75">
        <f>Correlations!Y36</f>
        <v>0</v>
      </c>
      <c r="AG34" s="75">
        <f>Correlations!Z36</f>
        <v>0</v>
      </c>
      <c r="AH34" s="75">
        <f>Correlations!AA36</f>
        <v>0</v>
      </c>
      <c r="AI34" s="75">
        <f>Correlations!AB36</f>
        <v>0</v>
      </c>
      <c r="AJ34" s="75">
        <f>Correlations!AC36</f>
        <v>0</v>
      </c>
      <c r="AK34" s="75">
        <f>Correlations!AD36</f>
        <v>0</v>
      </c>
      <c r="AL34" s="75">
        <f>Correlations!AE36</f>
        <v>0</v>
      </c>
      <c r="AN34" s="64">
        <v>0</v>
      </c>
      <c r="AO34" s="64">
        <v>0</v>
      </c>
      <c r="AP34" s="64">
        <v>0</v>
      </c>
      <c r="AQ34" s="64">
        <v>0</v>
      </c>
      <c r="AR34" s="64">
        <v>0</v>
      </c>
      <c r="AS34" s="64">
        <v>0</v>
      </c>
      <c r="AT34" s="64">
        <v>0</v>
      </c>
      <c r="AU34" s="64">
        <v>0</v>
      </c>
      <c r="AV34" s="64">
        <v>0</v>
      </c>
      <c r="AW34" s="64">
        <v>0</v>
      </c>
      <c r="AX34" s="64">
        <v>0</v>
      </c>
      <c r="AY34" s="64">
        <v>0</v>
      </c>
      <c r="AZ34" s="64">
        <v>0</v>
      </c>
      <c r="BA34" s="64">
        <v>0</v>
      </c>
      <c r="BB34" s="64">
        <v>0</v>
      </c>
      <c r="BC34" s="64">
        <v>0</v>
      </c>
      <c r="BD34" s="64">
        <v>0</v>
      </c>
      <c r="BE34" s="64">
        <v>0</v>
      </c>
      <c r="BF34" s="64">
        <v>0</v>
      </c>
      <c r="BG34" s="64">
        <v>0</v>
      </c>
      <c r="BH34" s="64">
        <v>0</v>
      </c>
      <c r="BI34" s="64">
        <v>0</v>
      </c>
      <c r="BJ34" s="64">
        <v>0</v>
      </c>
      <c r="BK34" s="64">
        <v>0</v>
      </c>
      <c r="BL34" s="64">
        <v>0</v>
      </c>
      <c r="BM34" s="64">
        <v>0</v>
      </c>
      <c r="BN34" s="64">
        <v>0</v>
      </c>
      <c r="BO34" s="64">
        <v>0</v>
      </c>
      <c r="BP34" s="64">
        <v>0</v>
      </c>
      <c r="BQ34" s="64">
        <v>0</v>
      </c>
      <c r="BS34" s="11">
        <f t="shared" si="4"/>
        <v>0</v>
      </c>
      <c r="BT34" s="11"/>
      <c r="BU34" s="62">
        <f ca="1"/>
        <v>0</v>
      </c>
      <c r="BV34" s="11">
        <f t="shared" ca="1" si="0"/>
        <v>0</v>
      </c>
      <c r="BW34" s="12">
        <f t="shared" ca="1" si="5"/>
        <v>0</v>
      </c>
      <c r="BY34" s="29">
        <f>IF(E34=0,0,BW34-$BW$39)</f>
        <v>0</v>
      </c>
      <c r="CA34" s="42">
        <v>0</v>
      </c>
      <c r="CB34" s="13">
        <f>CA34*H34</f>
        <v>0</v>
      </c>
      <c r="CC34" s="11">
        <f>CB34*E34</f>
        <v>0</v>
      </c>
      <c r="CD34" s="21">
        <f>CC34/$CC$36</f>
        <v>0</v>
      </c>
    </row>
    <row r="35" spans="1:84" collapsed="1">
      <c r="C35" s="2"/>
      <c r="E35" s="14"/>
      <c r="F35" s="43"/>
      <c r="G35" s="27" t="s">
        <v>27</v>
      </c>
      <c r="H35" s="52">
        <f ca="1">AVERAGE(I35:AL35)</f>
        <v>0.12712779375746633</v>
      </c>
      <c r="I35" s="61">
        <f ca="1">(SUM(I5:I34))/(COUNTA($C$5:$C$34))</f>
        <v>0.57069180129665065</v>
      </c>
      <c r="J35" s="61">
        <f t="shared" ref="J35:X35" ca="1" si="9">(SUM(J5:J34))/(COUNTA($C$5:$C$34))</f>
        <v>0.25669604143329788</v>
      </c>
      <c r="K35" s="61">
        <f t="shared" ca="1" si="9"/>
        <v>0.5743712107447948</v>
      </c>
      <c r="L35" s="61">
        <f t="shared" ca="1" si="9"/>
        <v>0.64329033734254282</v>
      </c>
      <c r="M35" s="61">
        <f t="shared" ca="1" si="9"/>
        <v>0.52643099686801798</v>
      </c>
      <c r="N35" s="61">
        <f t="shared" ca="1" si="9"/>
        <v>0.61173271130193219</v>
      </c>
      <c r="O35" s="61">
        <f t="shared" ca="1" si="9"/>
        <v>0.6306207137367531</v>
      </c>
      <c r="P35" s="61">
        <f t="shared" si="9"/>
        <v>0</v>
      </c>
      <c r="Q35" s="61">
        <f t="shared" si="9"/>
        <v>0</v>
      </c>
      <c r="R35" s="61">
        <f t="shared" si="9"/>
        <v>0</v>
      </c>
      <c r="S35" s="61">
        <f t="shared" si="9"/>
        <v>0</v>
      </c>
      <c r="T35" s="61">
        <f t="shared" si="9"/>
        <v>0</v>
      </c>
      <c r="U35" s="61">
        <f t="shared" si="9"/>
        <v>0</v>
      </c>
      <c r="V35" s="61">
        <f t="shared" si="9"/>
        <v>0</v>
      </c>
      <c r="W35" s="61">
        <f t="shared" si="9"/>
        <v>0</v>
      </c>
      <c r="X35" s="61">
        <f t="shared" si="9"/>
        <v>0</v>
      </c>
      <c r="Y35" s="61">
        <f>(SUM(Y5:Y34))/(COUNTA($C$5:$C$34))</f>
        <v>0</v>
      </c>
      <c r="Z35" s="61">
        <f t="shared" ref="Z35" si="10">(SUM(Z5:Z34))/(COUNTA($C$5:$C$34))</f>
        <v>0</v>
      </c>
      <c r="AA35" s="61">
        <f t="shared" ref="AA35" si="11">(SUM(AA5:AA34))/(COUNTA($C$5:$C$34))</f>
        <v>0</v>
      </c>
      <c r="AB35" s="61">
        <f t="shared" ref="AB35" si="12">(SUM(AB5:AB34))/(COUNTA($C$5:$C$34))</f>
        <v>0</v>
      </c>
      <c r="AC35" s="61">
        <f t="shared" ref="AC35" si="13">(SUM(AC5:AC34))/(COUNTA($C$5:$C$34))</f>
        <v>0</v>
      </c>
      <c r="AD35" s="61">
        <f t="shared" ref="AD35" si="14">(SUM(AD5:AD34))/(COUNTA($C$5:$C$34))</f>
        <v>0</v>
      </c>
      <c r="AE35" s="61">
        <f t="shared" ref="AE35" si="15">(SUM(AE5:AE34))/(COUNTA($C$5:$C$34))</f>
        <v>0</v>
      </c>
      <c r="AF35" s="61">
        <f t="shared" ref="AF35" si="16">(SUM(AF5:AF34))/(COUNTA($C$5:$C$34))</f>
        <v>0</v>
      </c>
      <c r="AG35" s="61">
        <f t="shared" ref="AG35" si="17">(SUM(AG5:AG34))/(COUNTA($C$5:$C$34))</f>
        <v>0</v>
      </c>
      <c r="AH35" s="61">
        <f t="shared" ref="AH35" si="18">(SUM(AH5:AH34))/(COUNTA($C$5:$C$34))</f>
        <v>0</v>
      </c>
      <c r="AI35" s="61">
        <f t="shared" ref="AI35" si="19">(SUM(AI5:AI34))/(COUNTA($C$5:$C$34))</f>
        <v>0</v>
      </c>
      <c r="AJ35" s="61">
        <f t="shared" ref="AJ35" si="20">(SUM(AJ5:AJ34))/(COUNTA($C$5:$C$34))</f>
        <v>0</v>
      </c>
      <c r="AK35" s="61">
        <f t="shared" ref="AK35" si="21">(SUM(AK5:AK34))/(COUNTA($C$5:$C$34))</f>
        <v>0</v>
      </c>
      <c r="AL35" s="61">
        <f t="shared" ref="AL35" si="22">(SUM(AL5:AL34))/(COUNTA($C$5:$C$34))</f>
        <v>0</v>
      </c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1"/>
      <c r="BT35" s="11"/>
      <c r="BU35" s="11"/>
      <c r="CC35" s="18" t="s">
        <v>23</v>
      </c>
      <c r="CD35" s="18" t="s">
        <v>25</v>
      </c>
    </row>
    <row r="36" spans="1:84">
      <c r="C36" s="26" t="s">
        <v>19</v>
      </c>
      <c r="D36" s="25">
        <f>SUM(D5:D34)</f>
        <v>1</v>
      </c>
      <c r="E36" s="25">
        <f>SUM(E5:E34)</f>
        <v>1.0000000000000007</v>
      </c>
      <c r="F36" s="14"/>
      <c r="G36" s="47" t="s">
        <v>30</v>
      </c>
      <c r="H36" s="48">
        <f>AVERAGE(H5:H34)</f>
        <v>2.0263286113685844E-2</v>
      </c>
      <c r="I36" s="15"/>
      <c r="J36" s="16"/>
      <c r="K36" s="16"/>
      <c r="L36" s="16"/>
      <c r="M36" s="16"/>
      <c r="N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"/>
      <c r="AM36" s="27" t="s">
        <v>5</v>
      </c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63">
        <f t="array" aca="1" ref="BS36" ca="1">SQRT(MMULT(MMULT(TRANSPOSE(BS5:BS34),$I$5:$AL$34),BS5:BS34))</f>
        <v>3.5416467560163555E-2</v>
      </c>
      <c r="BT36" s="86" t="s">
        <v>3</v>
      </c>
      <c r="BU36" s="86"/>
      <c r="BV36" s="20">
        <f ca="1">SUM(BV5:BV34)</f>
        <v>3.5416467560163555E-2</v>
      </c>
      <c r="BW36" s="2"/>
      <c r="BX36" s="27" t="s">
        <v>18</v>
      </c>
      <c r="BY36" s="33">
        <f ca="1">SQRT(SUMSQ(BY5:BY34))</f>
        <v>1.2669163526203967E-6</v>
      </c>
      <c r="CB36" s="3" t="s">
        <v>15</v>
      </c>
      <c r="CC36" s="22">
        <f>ROUND(SUM(CC5:CC34),3)</f>
        <v>5.3999999999999999E-2</v>
      </c>
      <c r="CD36" s="34">
        <f>CC36/12</f>
        <v>4.4999999999999997E-3</v>
      </c>
    </row>
    <row r="37" spans="1:84">
      <c r="C37" s="2"/>
      <c r="E37" s="14"/>
      <c r="F37" s="14"/>
      <c r="G37" s="14"/>
      <c r="H37" s="1"/>
      <c r="I37" s="15"/>
      <c r="J37" s="16"/>
      <c r="K37" s="16"/>
      <c r="L37" s="16"/>
      <c r="M37" s="16"/>
      <c r="N37" s="16"/>
      <c r="Q37" s="15"/>
      <c r="R37" s="39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"/>
      <c r="BS37" s="7"/>
      <c r="BT37" s="7"/>
      <c r="BU37" s="10" t="s">
        <v>24</v>
      </c>
      <c r="BV37" s="34">
        <f ca="1">BV36/SQRT(12)</f>
        <v>1.0223853539803039E-2</v>
      </c>
      <c r="BW37" s="19"/>
      <c r="BX37" s="27"/>
      <c r="BY37" s="24"/>
      <c r="CB37" s="3" t="s">
        <v>16</v>
      </c>
      <c r="CC37" s="23">
        <f ca="1">CC36/BS36</f>
        <v>1.5247144540394313</v>
      </c>
      <c r="CD37" s="35">
        <f ca="1">CD36/BV37</f>
        <v>0.44014715023848938</v>
      </c>
    </row>
    <row r="38" spans="1:84">
      <c r="C38" s="30" t="s">
        <v>20</v>
      </c>
      <c r="F38" s="41"/>
      <c r="G38" s="45">
        <v>0.5</v>
      </c>
      <c r="H38" s="1"/>
      <c r="K38" s="16"/>
      <c r="L38" s="16"/>
      <c r="M38" s="16"/>
      <c r="N38" s="16"/>
      <c r="Q38" s="15"/>
      <c r="R38" s="39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X38" s="27"/>
      <c r="BY38" s="24"/>
      <c r="CF38" s="56"/>
    </row>
    <row r="39" spans="1:84">
      <c r="C39" s="30" t="s">
        <v>22</v>
      </c>
      <c r="F39" s="45">
        <v>0.01</v>
      </c>
      <c r="G39" s="46"/>
      <c r="H39" s="1"/>
      <c r="K39" s="16"/>
      <c r="L39" s="16"/>
      <c r="M39" s="16"/>
      <c r="N39" s="16"/>
      <c r="Q39" s="15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V39" s="17" t="s">
        <v>21</v>
      </c>
      <c r="BW39" s="12">
        <f t="array" ref="BW39">1/SUM(IF($E$5:$E$34&lt;&gt;0,1))</f>
        <v>0.14285714285714285</v>
      </c>
    </row>
    <row r="40" spans="1:84">
      <c r="C40" s="36"/>
      <c r="H40" s="1"/>
      <c r="K40" s="16"/>
      <c r="L40" s="16"/>
      <c r="M40" s="16"/>
      <c r="N40" s="16"/>
      <c r="Q40" s="15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</row>
    <row r="41" spans="1:84">
      <c r="C41" s="2"/>
      <c r="E41" s="83" t="s">
        <v>37</v>
      </c>
      <c r="F41" s="83"/>
      <c r="G41" s="14"/>
      <c r="H41" s="1"/>
      <c r="Q41" s="15"/>
      <c r="R41" s="16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V41" s="18"/>
    </row>
    <row r="42" spans="1:84">
      <c r="C42" s="28" t="s">
        <v>29</v>
      </c>
      <c r="E42" s="18" t="s">
        <v>36</v>
      </c>
      <c r="F42" s="18" t="s">
        <v>31</v>
      </c>
      <c r="G42" s="14" t="s">
        <v>38</v>
      </c>
      <c r="H42" s="1"/>
      <c r="Q42" s="15"/>
      <c r="R42" s="16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</row>
    <row r="43" spans="1:84">
      <c r="C43" s="16" t="s">
        <v>62</v>
      </c>
      <c r="E43" s="53">
        <f t="shared" ref="E43:E50" ca="1" si="23">SUMIF($B$5:$E$34,C43,$E$5:$E$34)</f>
        <v>0.64009335848019921</v>
      </c>
      <c r="F43" s="53">
        <f t="shared" ref="F43:F50" ca="1" si="24">SUMIF($B$5:$B$34,C43,$BW$5:$BW$34)</f>
        <v>0.57142794022094578</v>
      </c>
      <c r="G43" s="53">
        <f>SUMIF($B$5:$B$34,C43,$CD$5:$CD$34)</f>
        <v>0.63328673390662726</v>
      </c>
      <c r="H43" s="1"/>
      <c r="Q43" s="15"/>
      <c r="R43" s="16"/>
    </row>
    <row r="44" spans="1:84">
      <c r="C44" s="16" t="s">
        <v>61</v>
      </c>
      <c r="E44" s="53">
        <f t="shared" ca="1" si="23"/>
        <v>0.35990664151980167</v>
      </c>
      <c r="F44" s="53">
        <f t="shared" ca="1" si="24"/>
        <v>0.42857205977905416</v>
      </c>
      <c r="G44" s="53">
        <f t="shared" ref="G44:G50" si="25">SUMIF($B$5:$B$34,C44,$CD$5:$CD$34)</f>
        <v>0.37167187416039776</v>
      </c>
      <c r="H44" s="1"/>
      <c r="Q44" s="15"/>
      <c r="R44" s="16"/>
    </row>
    <row r="45" spans="1:84">
      <c r="C45" s="16" t="s">
        <v>31</v>
      </c>
      <c r="E45" s="53">
        <f t="shared" ca="1" si="23"/>
        <v>0</v>
      </c>
      <c r="F45" s="53">
        <f t="shared" si="24"/>
        <v>0</v>
      </c>
      <c r="G45" s="53">
        <f t="shared" si="25"/>
        <v>0</v>
      </c>
      <c r="H45" s="1"/>
      <c r="Q45" s="1"/>
      <c r="R45" s="40"/>
    </row>
    <row r="46" spans="1:84">
      <c r="C46" s="16" t="s">
        <v>32</v>
      </c>
      <c r="E46" s="53">
        <f t="shared" ca="1" si="23"/>
        <v>0</v>
      </c>
      <c r="F46" s="53">
        <f t="shared" si="24"/>
        <v>0</v>
      </c>
      <c r="G46" s="53">
        <f t="shared" si="25"/>
        <v>0</v>
      </c>
      <c r="H46" s="1"/>
      <c r="Q46" s="1"/>
      <c r="R46" s="40"/>
    </row>
    <row r="47" spans="1:84">
      <c r="C47" s="16" t="s">
        <v>35</v>
      </c>
      <c r="E47" s="53">
        <f t="shared" ca="1" si="23"/>
        <v>0</v>
      </c>
      <c r="F47" s="53">
        <f t="shared" si="24"/>
        <v>0</v>
      </c>
      <c r="G47" s="53">
        <f t="shared" si="25"/>
        <v>0</v>
      </c>
      <c r="H47" s="1"/>
      <c r="Q47" s="1"/>
      <c r="R47" s="40"/>
    </row>
    <row r="48" spans="1:84">
      <c r="C48" s="16" t="s">
        <v>53</v>
      </c>
      <c r="E48" s="53">
        <f t="shared" ca="1" si="23"/>
        <v>0</v>
      </c>
      <c r="F48" s="53">
        <f t="shared" si="24"/>
        <v>0</v>
      </c>
      <c r="G48" s="53">
        <f t="shared" si="25"/>
        <v>0</v>
      </c>
      <c r="H48" s="1"/>
      <c r="Q48" s="1"/>
      <c r="R48" s="40"/>
    </row>
    <row r="49" spans="3:8">
      <c r="C49" s="16" t="s">
        <v>52</v>
      </c>
      <c r="E49" s="53">
        <f t="shared" ca="1" si="23"/>
        <v>0</v>
      </c>
      <c r="F49" s="53">
        <f t="shared" si="24"/>
        <v>0</v>
      </c>
      <c r="G49" s="53">
        <f t="shared" si="25"/>
        <v>0</v>
      </c>
      <c r="H49" s="1"/>
    </row>
    <row r="50" spans="3:8">
      <c r="C50" s="16" t="s">
        <v>33</v>
      </c>
      <c r="E50" s="53">
        <f t="shared" ca="1" si="23"/>
        <v>0</v>
      </c>
      <c r="F50" s="53">
        <f t="shared" si="24"/>
        <v>0</v>
      </c>
      <c r="G50" s="53">
        <f t="shared" si="25"/>
        <v>0</v>
      </c>
      <c r="H50" s="1"/>
    </row>
    <row r="51" spans="3:8">
      <c r="C51" s="16"/>
      <c r="E51" s="54">
        <f ca="1">SUM(E43:E50)</f>
        <v>1.0000000000000009</v>
      </c>
      <c r="F51" s="54">
        <f t="shared" ref="F51:G51" ca="1" si="26">SUM(F43:F50)</f>
        <v>1</v>
      </c>
      <c r="G51" s="54">
        <f t="shared" si="26"/>
        <v>1.004958608067025</v>
      </c>
      <c r="H51" s="1"/>
    </row>
    <row r="52" spans="3:8">
      <c r="C52" s="16"/>
      <c r="E52" s="54"/>
      <c r="F52" s="54"/>
      <c r="G52" s="54"/>
      <c r="H52" s="1"/>
    </row>
    <row r="53" spans="3:8">
      <c r="C53" s="16"/>
      <c r="E53" s="54"/>
      <c r="F53" s="54"/>
      <c r="G53" s="54"/>
      <c r="H53" s="1"/>
    </row>
    <row r="54" spans="3:8">
      <c r="C54" s="16"/>
      <c r="E54" s="54"/>
      <c r="F54" s="54"/>
      <c r="G54" s="54"/>
      <c r="H54" s="1"/>
    </row>
    <row r="55" spans="3:8">
      <c r="C55" s="3"/>
      <c r="E55" s="14"/>
      <c r="F55" s="14"/>
      <c r="G55" s="14"/>
      <c r="H55" s="1"/>
    </row>
    <row r="56" spans="3:8" customFormat="1"/>
    <row r="57" spans="3:8" customFormat="1"/>
    <row r="58" spans="3:8" customFormat="1"/>
    <row r="59" spans="3:8" customFormat="1"/>
    <row r="60" spans="3:8" customFormat="1"/>
    <row r="61" spans="3:8" customFormat="1"/>
    <row r="62" spans="3:8" customFormat="1"/>
    <row r="63" spans="3:8" customFormat="1"/>
    <row r="64" spans="3:8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 hidden="1" outlineLevel="1"/>
    <row r="78" customFormat="1" hidden="1" outlineLevel="1"/>
    <row r="79" customFormat="1" hidden="1" outlineLevel="1"/>
    <row r="80" customFormat="1" hidden="1" outlineLevel="1"/>
    <row r="81" customFormat="1" hidden="1" outlineLevel="1"/>
    <row r="82" customFormat="1" hidden="1" outlineLevel="1"/>
    <row r="83" customFormat="1" hidden="1" outlineLevel="1"/>
    <row r="84" customFormat="1" hidden="1" outlineLevel="1"/>
    <row r="85" customFormat="1" hidden="1" outlineLevel="1"/>
    <row r="86" customFormat="1" hidden="1" outlineLevel="1"/>
    <row r="87" customFormat="1" hidden="1" outlineLevel="1"/>
    <row r="88" customFormat="1" hidden="1" outlineLevel="1"/>
    <row r="89" customFormat="1" hidden="1" outlineLevel="1"/>
    <row r="90" customFormat="1" hidden="1" outlineLevel="1"/>
    <row r="91" customFormat="1" hidden="1" outlineLevel="1"/>
    <row r="92" customFormat="1" collapsed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</sheetData>
  <mergeCells count="5">
    <mergeCell ref="I3:AL3"/>
    <mergeCell ref="BT36:BU36"/>
    <mergeCell ref="AN3:BQ3"/>
    <mergeCell ref="E41:F41"/>
    <mergeCell ref="CB2:CD2"/>
  </mergeCells>
  <conditionalFormatting sqref="E5:E34">
    <cfRule type="cellIs" dxfId="1" priority="7" operator="equal">
      <formula>G5</formula>
    </cfRule>
  </conditionalFormatting>
  <conditionalFormatting sqref="E34">
    <cfRule type="cellIs" dxfId="0" priority="6" operator="equal">
      <formula>G34</formula>
    </cfRule>
  </conditionalFormatting>
  <conditionalFormatting sqref="I20:AK34 I5:W19 X5:AL34">
    <cfRule type="colorScale" priority="1">
      <colorScale>
        <cfvo type="num" val="-1"/>
        <cfvo type="num" val="0.5"/>
        <cfvo type="num" val="1"/>
        <color rgb="FF63BE7B"/>
        <color rgb="FFFFEB84"/>
        <color rgb="FFF8696B"/>
      </colorScale>
    </cfRule>
  </conditionalFormatting>
  <pageMargins left="0.7" right="0.7" top="0.75" bottom="0.75" header="0.3" footer="0.3"/>
  <pageSetup paperSize="9" scale="53" fitToHeight="0" orientation="landscape" r:id="rId1"/>
  <rowBreaks count="1" manualBreakCount="1">
    <brk id="59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Returns</vt:lpstr>
      <vt:lpstr>Correlations</vt:lpstr>
      <vt:lpstr>Performance</vt:lpstr>
      <vt:lpstr>Portfolios</vt:lpstr>
      <vt:lpstr>Portfolios!Print_Area</vt:lpstr>
      <vt:lpstr>ResultsNumber</vt:lpstr>
      <vt:lpstr>ScenarioNumber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 Carl</cp:lastModifiedBy>
  <cp:lastPrinted>2013-08-28T14:44:46Z</cp:lastPrinted>
  <dcterms:created xsi:type="dcterms:W3CDTF">2013-03-20T21:41:07Z</dcterms:created>
  <dcterms:modified xsi:type="dcterms:W3CDTF">2013-10-08T21:19:46Z</dcterms:modified>
</cp:coreProperties>
</file>